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defaultThemeVersion="124226"/>
  <mc:AlternateContent xmlns:mc="http://schemas.openxmlformats.org/markup-compatibility/2006">
    <mc:Choice Requires="x15">
      <x15ac:absPath xmlns:x15ac="http://schemas.microsoft.com/office/spreadsheetml/2010/11/ac" url="https://tecgovtnz-my.sharepoint.com/personal/ryan_nielson_tec_govt_nz/Documents/Desktop/File updates on website/New file/"/>
    </mc:Choice>
  </mc:AlternateContent>
  <xr:revisionPtr revIDLastSave="0" documentId="8_{1CCCCBF1-392E-43C9-9C87-F200EFE0C9F3}" xr6:coauthVersionLast="47" xr6:coauthVersionMax="47" xr10:uidLastSave="{00000000-0000-0000-0000-000000000000}"/>
  <workbookProtection lockStructure="1"/>
  <bookViews>
    <workbookView xWindow="1515" yWindow="1515" windowWidth="21600" windowHeight="11055" firstSheet="1" activeTab="1" xr2:uid="{00000000-000D-0000-FFFF-FFFF00000000}"/>
  </bookViews>
  <sheets>
    <sheet name="Guidance for agencies" sheetId="5" state="hidden"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expenses'!$A$1:$E$55</definedName>
    <definedName name="_xlnm.Print_Area" localSheetId="5">'Gifts and benefits'!$A$1:$F$24</definedName>
    <definedName name="_xlnm.Print_Area" localSheetId="0">'Guidance for agencies'!$A$1:$A$49</definedName>
    <definedName name="_xlnm.Print_Area" localSheetId="3">Hospitality!$A$1:$E$20</definedName>
    <definedName name="_xlnm.Print_Area" localSheetId="1">'Summary and sign-off'!$A$1:$F$23</definedName>
    <definedName name="_xlnm.Print_Area" localSheetId="2">Travel!$A$1:$E$46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E60" i="13"/>
  <c r="C60" i="13"/>
  <c r="C15" i="4"/>
  <c r="C14" i="4"/>
  <c r="B60" i="13" l="1"/>
  <c r="B59" i="13"/>
  <c r="D59" i="13"/>
  <c r="B58" i="13"/>
  <c r="D58" i="13"/>
  <c r="D57" i="13"/>
  <c r="B57" i="13"/>
  <c r="D56" i="13"/>
  <c r="B56" i="13"/>
  <c r="D55" i="13"/>
  <c r="B55" i="13"/>
  <c r="B2" i="4"/>
  <c r="B3" i="4"/>
  <c r="B2" i="3"/>
  <c r="B3" i="3"/>
  <c r="B2" i="2"/>
  <c r="B3" i="2"/>
  <c r="B2" i="1"/>
  <c r="B3" i="1"/>
  <c r="F58" i="13" l="1"/>
  <c r="F60" i="13"/>
  <c r="F59" i="13"/>
  <c r="F57" i="13"/>
  <c r="F56" i="13"/>
  <c r="F55" i="13"/>
  <c r="C13" i="13"/>
  <c r="C12" i="13"/>
  <c r="C11" i="13"/>
  <c r="C16" i="13" l="1"/>
  <c r="C17" i="13"/>
  <c r="B5" i="4" l="1"/>
  <c r="B4" i="4"/>
  <c r="B5" i="3"/>
  <c r="B4" i="3"/>
  <c r="B5" i="2"/>
  <c r="B4" i="2"/>
  <c r="B5" i="1"/>
  <c r="B4" i="1"/>
  <c r="C15" i="13" l="1"/>
  <c r="F12" i="13" l="1"/>
  <c r="C13" i="4"/>
  <c r="F11" i="13" s="1"/>
  <c r="F13" i="13" l="1"/>
  <c r="B35" i="1"/>
  <c r="B17" i="13" s="1"/>
  <c r="B28" i="1"/>
  <c r="B16" i="13" s="1"/>
  <c r="B14" i="1"/>
  <c r="B15" i="13" s="1"/>
  <c r="B49" i="3" l="1"/>
  <c r="B13" i="13" s="1"/>
  <c r="B13" i="2"/>
  <c r="B12" i="13" s="1"/>
  <c r="B11" i="13" l="1"/>
  <c r="B37" i="1"/>
</calcChain>
</file>

<file path=xl/sharedStrings.xml><?xml version="1.0" encoding="utf-8"?>
<sst xmlns="http://schemas.openxmlformats.org/spreadsheetml/2006/main" count="371" uniqueCount="220">
  <si>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</si>
  <si>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</si>
  <si>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</si>
  <si>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</si>
  <si>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</si>
  <si>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</si>
  <si>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</si>
  <si>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</si>
  <si>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</si>
  <si>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</si>
  <si>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</si>
  <si>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</si>
  <si>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</si>
  <si>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</si>
  <si>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</si>
  <si>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</si>
  <si>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</si>
  <si>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</si>
  <si>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</si>
  <si>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</si>
  <si>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</si>
  <si>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</si>
  <si>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</si>
  <si>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</si>
  <si>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</si>
  <si>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</si>
  <si>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</si>
  <si>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</si>
  <si>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</si>
  <si>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</si>
  <si>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</si>
  <si>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</si>
  <si>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</si>
  <si>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</si>
  <si>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</si>
  <si>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</si>
  <si>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</si>
  <si>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</si>
  <si>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</si>
  <si>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</si>
  <si>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</si>
  <si>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</si>
  <si>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</si>
  <si>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</si>
  <si>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</si>
  <si>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</si>
  <si>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</si>
  <si>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Agency totals check</t>
  </si>
  <si>
    <t>This disclosure has not yet been approved by the Departmental Secretary or Chief Executive</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</si>
  <si>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</si>
  <si>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</si>
  <si>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</si>
  <si>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</si>
  <si>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</si>
  <si>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</si>
  <si>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</si>
  <si>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</si>
  <si>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</si>
  <si>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</si>
  <si>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</si>
  <si>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</si>
  <si>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</si>
  <si>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</si>
  <si>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</si>
  <si>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</si>
  <si>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</si>
  <si>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</si>
  <si>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</si>
  <si>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</si>
  <si>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</si>
  <si>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</si>
  <si>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</si>
  <si>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</si>
  <si>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</si>
  <si>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</si>
  <si>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</si>
  <si>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</si>
  <si>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</si>
  <si>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</si>
  <si>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</si>
  <si>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</si>
  <si>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</si>
  <si>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</si>
  <si>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</si>
  <si>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</si>
  <si>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</si>
  <si>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</si>
  <si>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</si>
  <si>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</si>
  <si>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</si>
  <si>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</si>
  <si>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</si>
  <si>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</si>
  <si>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</si>
  <si>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</si>
  <si>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</si>
  <si>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</si>
  <si>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</si>
  <si>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</si>
  <si>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 xml:space="preserve">Organisation Name </t>
  </si>
  <si>
    <t>Disclosure period start</t>
  </si>
  <si>
    <t>Disclosure period end</t>
  </si>
  <si>
    <t>GST on costs</t>
  </si>
  <si>
    <t>International, domestic and local travel expenses</t>
  </si>
  <si>
    <t>Location(s)</t>
  </si>
  <si>
    <t>Subtotal - international travel</t>
  </si>
  <si>
    <t>Subtotal - domestic travel</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</si>
  <si>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</si>
  <si>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</si>
  <si>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</si>
  <si>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</si>
  <si>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</si>
  <si>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</si>
  <si>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</si>
  <si>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</si>
  <si>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</si>
  <si>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</si>
  <si>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</si>
  <si>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</si>
  <si>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</si>
  <si>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</si>
  <si>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 xml:space="preserve">Total other expenses </t>
  </si>
  <si>
    <t>Notes</t>
  </si>
  <si>
    <t>GST on values</t>
  </si>
  <si>
    <t>Gifts and Benefits over $50 annual value</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</si>
  <si>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</si>
  <si>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</si>
  <si>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</si>
  <si>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</si>
  <si>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</si>
  <si>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</si>
  <si>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</si>
  <si>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</si>
  <si>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Queenstown</t>
  </si>
  <si>
    <t>Meal</t>
  </si>
  <si>
    <t>Taxi</t>
  </si>
  <si>
    <t>Airfare</t>
  </si>
  <si>
    <t>Auckland</t>
  </si>
  <si>
    <t>Parking</t>
  </si>
  <si>
    <t>Christchurch</t>
  </si>
  <si>
    <t>Dunedin</t>
  </si>
  <si>
    <t>Cell phone rental for July 2025</t>
  </si>
  <si>
    <t>Cell phone</t>
  </si>
  <si>
    <t>Cell phone calls for July 2025</t>
  </si>
  <si>
    <t>iPad rental for July 2025</t>
  </si>
  <si>
    <t>iPad</t>
  </si>
  <si>
    <t>Cell phone calls for August 2025</t>
  </si>
  <si>
    <t>Cell phone rental for August 2025</t>
  </si>
  <si>
    <t>iPad rental for August 2025</t>
  </si>
  <si>
    <t>Cell phone calls for September 2025</t>
  </si>
  <si>
    <t>Cell phone rental for September 2025</t>
  </si>
  <si>
    <t>iPad rental for September 2025</t>
  </si>
  <si>
    <t>Cell phone rental for October 2025</t>
  </si>
  <si>
    <t>Cell phone calls for October 2025</t>
  </si>
  <si>
    <t>iPad rental for October 2025</t>
  </si>
  <si>
    <t>Cell phone rental for November 2025</t>
  </si>
  <si>
    <t>Cell phone calls for November 2025</t>
  </si>
  <si>
    <t>iPad rental for November 2025</t>
  </si>
  <si>
    <t>Cell phone rental for December 2025</t>
  </si>
  <si>
    <t>Cell phone calls for December 2025</t>
  </si>
  <si>
    <t>iPad rental for December 2025</t>
  </si>
  <si>
    <t>Cell phone rental for January 2026</t>
  </si>
  <si>
    <t>Cell phone calls for January 2026</t>
  </si>
  <si>
    <t>iPad rental for January 2026</t>
  </si>
  <si>
    <t>Cell phone rental for February 2026</t>
  </si>
  <si>
    <t>Cell phone calls for February 2026</t>
  </si>
  <si>
    <t>iPad rental for February 2026</t>
  </si>
  <si>
    <t>Cell phone rental for March 2026</t>
  </si>
  <si>
    <t>Cell phone calls for March 2026</t>
  </si>
  <si>
    <t>iPad rental for March 2026</t>
  </si>
  <si>
    <t>Membership</t>
  </si>
  <si>
    <t>Wellington</t>
  </si>
  <si>
    <t>Cell phone rental for April 2026</t>
  </si>
  <si>
    <t>Cell phone calls for April 2026</t>
  </si>
  <si>
    <t>iPad rental for April 2026</t>
  </si>
  <si>
    <t>Cell phone rental for May 2026</t>
  </si>
  <si>
    <t>Cell phone calls for May 2026</t>
  </si>
  <si>
    <t>iPad rental for May 2026</t>
  </si>
  <si>
    <t>Cell phone rental for June 2026</t>
  </si>
  <si>
    <t>Cell phone calls for June 2026</t>
  </si>
  <si>
    <t>iPad rental for June 2026</t>
  </si>
  <si>
    <t>Tertiary Education Commission</t>
  </si>
  <si>
    <t>Expenses are approved by the Board Chair at monthly Board Meetings</t>
  </si>
  <si>
    <t>Chief Executive Gifts and Benefits Disclosure</t>
  </si>
  <si>
    <t>Chief Executive Expense Disclosure</t>
  </si>
  <si>
    <t>Date(s)</t>
  </si>
  <si>
    <t>Purpose of expense</t>
  </si>
  <si>
    <t>Type of expense</t>
  </si>
  <si>
    <t>All other expenditure incurred by the Public Service chief executive that is not travel, hospitality or gifts</t>
  </si>
  <si>
    <t>Estimated value in NZ$</t>
  </si>
  <si>
    <t>Other comments</t>
  </si>
  <si>
    <t>Offered by</t>
  </si>
  <si>
    <t>Was the gift accepted?</t>
  </si>
  <si>
    <t>Description</t>
  </si>
  <si>
    <t>Chief Executive</t>
  </si>
  <si>
    <t>Purpose of hospitality</t>
  </si>
  <si>
    <t>All hospitality expenses provided by the Public Service chief executive in the context of their job to anyone external to the Public Service or statutory Crown entities</t>
  </si>
  <si>
    <t>Hospitality Offered to Third Parties</t>
  </si>
  <si>
    <t>No hospitality provided</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</si>
  <si>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chief executive by people external to the Public Service
Includes all gifts, invitations or other hospitality </t>
    </r>
    <r>
      <rPr>
        <b/>
        <i/>
        <sz val="10"/>
        <color theme="1"/>
        <rFont val="Arial"/>
        <family val="2"/>
      </rPr>
      <t>whether accepted or declined</t>
    </r>
    <r>
      <rPr>
        <i/>
        <sz val="10"/>
        <color theme="1"/>
        <rFont val="Arial"/>
        <family val="2"/>
      </rPr>
      <t>.</t>
    </r>
  </si>
  <si>
    <t>All expenses incurred by Public Service chief executive during international, domestic and local travel</t>
  </si>
  <si>
    <r>
      <t xml:space="preserve">International Travel </t>
    </r>
    <r>
      <rPr>
        <sz val="12"/>
        <color theme="0"/>
        <rFont val="Arial"/>
        <family val="2"/>
      </rPr>
      <t>(including travel within NZ at beginning and end of overseas trip)</t>
    </r>
  </si>
  <si>
    <t>Purpose of travel</t>
  </si>
  <si>
    <t>No international travel</t>
  </si>
  <si>
    <r>
      <t>Domestic Travel</t>
    </r>
    <r>
      <rPr>
        <sz val="12"/>
        <color theme="0"/>
        <rFont val="Arial"/>
        <family val="2"/>
      </rPr>
      <t xml:space="preserve"> (within NZ, including travel to and from local airport)</t>
    </r>
  </si>
  <si>
    <r>
      <t xml:space="preserve">Local Travel </t>
    </r>
    <r>
      <rPr>
        <sz val="12"/>
        <color theme="0"/>
        <rFont val="Arial"/>
        <family val="2"/>
      </rPr>
      <t>(within City, excluding travel to airport)</t>
    </r>
  </si>
  <si>
    <t>No local travel</t>
  </si>
  <si>
    <t>Car rental</t>
  </si>
  <si>
    <t>Speaker at Independent Tertiary Education NZ (ITENZ) conference</t>
  </si>
  <si>
    <t>Meeting with the Chair of the Unitec/Manukau Institute of Technology Council</t>
  </si>
  <si>
    <t>Meeting with the Ara Polytechnic Council (subsequently cancelled)</t>
  </si>
  <si>
    <t>Meeting with Otago Polytechnic (subsequently cancelled)</t>
  </si>
  <si>
    <t>Accommodation</t>
  </si>
  <si>
    <t>Chief Executive Expenses, Gifts and Benefits Disclosure - summary &amp; sign-off</t>
  </si>
  <si>
    <t>Organisation Name</t>
  </si>
  <si>
    <t>Chief Executive approval</t>
  </si>
  <si>
    <t>Other sign-off</t>
  </si>
  <si>
    <t>Wellington Club membership</t>
  </si>
  <si>
    <t>Tim Fowler</t>
  </si>
  <si>
    <t>No gifts 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</si>
</sst>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43">
    <xf numFmtId="0" fontId="0" fillId="0" borderId="0" xfId="0"/>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29"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2" fillId="0" borderId="0" xfId="0" applyFont="1" applyAlignment="1">
      <alignment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1"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29"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0"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2"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2"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2" fillId="3" borderId="0" xfId="0" applyFont="1" applyFill="1" applyAlignment="1">
      <alignment horizontal="center" vertical="center" wrapText="1"/>
    </xf>
    <xf numFmtId="0" fontId="35"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1" fillId="12" borderId="0" xfId="0" applyFont="1" applyFill="1" applyAlignment="1">
      <alignment horizontal="left" vertical="center" wrapText="1"/>
    </xf>
    <xf numFmtId="0" fontId="7" fillId="12" borderId="0" xfId="0" applyFont="1" applyFill="1" applyAlignment="1">
      <alignment vertical="center"/>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6" fillId="2" borderId="0" xfId="0" applyFont="1" applyFill="1" applyAlignment="1">
      <alignment horizontal="center" vertical="center"/>
    </xf>
    <xf numFmtId="0" fontId="33" fillId="10" borderId="2" xfId="0" applyFont="1" applyFill="1" applyBorder="1" applyAlignment="1" applyProtection="1">
      <alignment horizontal="left" vertical="center" wrapText="1" readingOrder="1"/>
      <protection locked="0"/>
    </xf>
    <xf numFmtId="167" fontId="33"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2"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25" zoomScale="85" zoomScaleNormal="85" workbookViewId="0">
      <selection activeCell="A40" sqref="A40"/>
    </sheetView>
  </sheetViews>
  <sheetFormatPr defaultColWidth="0" defaultRowHeight="14.25" zeroHeight="1" x14ac:dyDescent="0.2"/>
  <cols>
    <col min="1" max="1" width="219.28515625" style="37" customWidth="1"/>
    <col min="2" max="2" width="33.28515625" style="36" customWidth="1"/>
    <col min="3" max="16384" width="8.7109375" hidden="1"/>
  </cols>
  <sheetData>
    <row r="1" spans="1:2" ht="23.25" customHeight="1" x14ac:dyDescent="0.2">
      <c r="A1" s="35" t="s">
        <v>0</v>
      </c>
    </row>
    <row r="2" spans="1:2" s="117" customFormat="1" ht="23.25" customHeight="1" x14ac:dyDescent="0.2">
      <c r="A2" s="119" t="s">
        <v>1</v>
      </c>
      <c r="B2" s="116"/>
    </row>
    <row r="3" spans="1:2" ht="33" customHeight="1" x14ac:dyDescent="0.2">
      <c r="A3" s="118" t="s">
        <v>132</v>
      </c>
    </row>
    <row r="4" spans="1:2" ht="23.25" customHeight="1" x14ac:dyDescent="0.2">
      <c r="A4" s="114" t="s">
        <v>2</v>
      </c>
    </row>
    <row r="5" spans="1:2" ht="23.25" customHeight="1" x14ac:dyDescent="0.2">
      <c r="A5" s="38" t="s">
        <v>3</v>
      </c>
    </row>
    <row r="6" spans="1:2" ht="17.25" customHeight="1" x14ac:dyDescent="0.2">
      <c r="A6" s="39" t="s">
        <v>4</v>
      </c>
    </row>
    <row r="7" spans="1:2" ht="17.25" customHeight="1" x14ac:dyDescent="0.2">
      <c r="A7" s="39" t="s">
        <v>5</v>
      </c>
    </row>
    <row r="8" spans="1:2" ht="23.25" customHeight="1" x14ac:dyDescent="0.2">
      <c r="A8" s="38" t="s">
        <v>6</v>
      </c>
      <c r="B8" s="63" t="s">
        <v>7</v>
      </c>
    </row>
    <row r="9" spans="1:2" ht="17.25" customHeight="1" x14ac:dyDescent="0.2">
      <c r="A9" s="40" t="s">
        <v>8</v>
      </c>
    </row>
    <row r="10" spans="1:2" ht="17.25" customHeight="1" x14ac:dyDescent="0.2">
      <c r="A10" s="39" t="s">
        <v>9</v>
      </c>
    </row>
    <row r="11" spans="1:2" ht="17.25" customHeight="1" x14ac:dyDescent="0.2">
      <c r="A11" s="39" t="s">
        <v>10</v>
      </c>
    </row>
    <row r="12" spans="1:2" ht="17.25" customHeight="1" x14ac:dyDescent="0.2">
      <c r="A12" s="41" t="s">
        <v>11</v>
      </c>
    </row>
    <row r="13" spans="1:2" ht="17.25" customHeight="1" x14ac:dyDescent="0.2">
      <c r="A13" s="121" t="s">
        <v>12</v>
      </c>
    </row>
    <row r="14" spans="1:2" ht="23.25" customHeight="1" x14ac:dyDescent="0.2">
      <c r="A14" s="38" t="s">
        <v>13</v>
      </c>
    </row>
    <row r="15" spans="1:2" ht="17.25" customHeight="1" x14ac:dyDescent="0.2">
      <c r="A15" s="41" t="s">
        <v>14</v>
      </c>
    </row>
    <row r="16" spans="1:2" ht="17.25" customHeight="1" x14ac:dyDescent="0.2">
      <c r="A16" s="41" t="s">
        <v>15</v>
      </c>
    </row>
    <row r="17" spans="1:1" ht="17.25" customHeight="1" x14ac:dyDescent="0.2">
      <c r="A17" s="59" t="s">
        <v>16</v>
      </c>
    </row>
    <row r="18" spans="1:1" ht="23.25" customHeight="1" x14ac:dyDescent="0.2">
      <c r="A18" s="38" t="s">
        <v>17</v>
      </c>
    </row>
    <row r="19" spans="1:1" ht="17.25" customHeight="1" x14ac:dyDescent="0.2">
      <c r="A19" s="42" t="s">
        <v>18</v>
      </c>
    </row>
    <row r="20" spans="1:1" ht="23.25" customHeight="1" x14ac:dyDescent="0.2">
      <c r="A20" s="38" t="s">
        <v>19</v>
      </c>
    </row>
    <row r="21" spans="1:1" ht="17.25" customHeight="1" x14ac:dyDescent="0.2">
      <c r="A21" s="43" t="s">
        <v>20</v>
      </c>
    </row>
    <row r="22" spans="1:1" ht="32.25" customHeight="1" x14ac:dyDescent="0.2">
      <c r="A22" s="41" t="s">
        <v>21</v>
      </c>
    </row>
    <row r="23" spans="1:1" ht="17.25" customHeight="1" x14ac:dyDescent="0.2">
      <c r="A23" s="43" t="s">
        <v>22</v>
      </c>
    </row>
    <row r="24" spans="1:1" ht="32.25" customHeight="1" x14ac:dyDescent="0.2">
      <c r="A24" s="41" t="s">
        <v>23</v>
      </c>
    </row>
    <row r="25" spans="1:1" ht="17.25" customHeight="1" x14ac:dyDescent="0.2">
      <c r="A25" s="43" t="s">
        <v>24</v>
      </c>
    </row>
    <row r="26" spans="1:1" ht="17.25" customHeight="1" x14ac:dyDescent="0.2">
      <c r="A26" s="41" t="s">
        <v>25</v>
      </c>
    </row>
    <row r="27" spans="1:1" ht="17.25" customHeight="1" x14ac:dyDescent="0.2">
      <c r="A27" s="43" t="s">
        <v>26</v>
      </c>
    </row>
    <row r="28" spans="1:1" ht="32.25" customHeight="1" x14ac:dyDescent="0.2">
      <c r="A28" s="41" t="s">
        <v>27</v>
      </c>
    </row>
    <row r="29" spans="1:1" ht="32.25" customHeight="1" x14ac:dyDescent="0.2">
      <c r="A29" s="40" t="s">
        <v>28</v>
      </c>
    </row>
    <row r="30" spans="1:1" ht="17.25" customHeight="1" x14ac:dyDescent="0.2">
      <c r="A30" s="43" t="s">
        <v>29</v>
      </c>
    </row>
    <row r="31" spans="1:1" ht="32.25" customHeight="1" x14ac:dyDescent="0.2">
      <c r="A31" s="41" t="s">
        <v>30</v>
      </c>
    </row>
    <row r="32" spans="1:1" ht="32.25" customHeight="1" x14ac:dyDescent="0.2">
      <c r="A32" s="41" t="s">
        <v>31</v>
      </c>
    </row>
    <row r="33" spans="1:1" ht="32.25" customHeight="1" x14ac:dyDescent="0.2">
      <c r="A33" s="41" t="s">
        <v>32</v>
      </c>
    </row>
    <row r="34" spans="1:1" ht="22.5" customHeight="1" x14ac:dyDescent="0.2">
      <c r="A34" s="38" t="s">
        <v>33</v>
      </c>
    </row>
    <row r="35" spans="1:1" ht="17.25" customHeight="1" x14ac:dyDescent="0.2">
      <c r="A35" s="44" t="s">
        <v>131</v>
      </c>
    </row>
    <row r="36" spans="1:1" ht="17.25" customHeight="1" x14ac:dyDescent="0.2">
      <c r="A36" s="44" t="s">
        <v>34</v>
      </c>
    </row>
    <row r="37" spans="1:1" ht="17.25" customHeight="1" x14ac:dyDescent="0.2">
      <c r="A37" s="42" t="s">
        <v>35</v>
      </c>
    </row>
    <row r="38" spans="1:1" ht="32.25" customHeight="1" x14ac:dyDescent="0.2">
      <c r="A38" s="42" t="s">
        <v>36</v>
      </c>
    </row>
    <row r="39" spans="1:1" ht="32.25" customHeight="1" x14ac:dyDescent="0.2">
      <c r="A39" s="42" t="s">
        <v>37</v>
      </c>
    </row>
    <row r="40" spans="1:1" ht="17.25" customHeight="1" x14ac:dyDescent="0.2">
      <c r="A40" s="120" t="s">
        <v>38</v>
      </c>
    </row>
    <row r="41" spans="1:1" ht="32.25" customHeight="1" x14ac:dyDescent="0.2">
      <c r="A41" s="41" t="s">
        <v>39</v>
      </c>
    </row>
    <row r="42" spans="1:1" ht="32.25" customHeight="1" x14ac:dyDescent="0.2">
      <c r="A42" s="41" t="s">
        <v>40</v>
      </c>
    </row>
    <row r="43" spans="1:1" ht="32.25" customHeight="1" x14ac:dyDescent="0.2">
      <c r="A43" s="42" t="s">
        <v>41</v>
      </c>
    </row>
    <row r="44" spans="1:1" ht="17.25" customHeight="1" x14ac:dyDescent="0.2">
      <c r="A44" s="42" t="s">
        <v>42</v>
      </c>
    </row>
    <row r="45" spans="1:1" x14ac:dyDescent="0.2">
      <c r="A45" s="42" t="s">
        <v>43</v>
      </c>
    </row>
    <row r="46" spans="1:1" ht="22.5" customHeight="1" x14ac:dyDescent="0.2">
      <c r="A46" s="38" t="s">
        <v>44</v>
      </c>
    </row>
    <row r="47" spans="1:1" ht="17.25" customHeight="1" x14ac:dyDescent="0.2">
      <c r="A47" s="45" t="s">
        <v>45</v>
      </c>
    </row>
    <row r="48" spans="1:1" ht="17.25" customHeight="1" x14ac:dyDescent="0.2">
      <c r="A48" s="59" t="s">
        <v>46</v>
      </c>
    </row>
    <row r="49" spans="1:1" ht="17.25" customHeight="1" x14ac:dyDescent="0.2">
      <c r="A49" s="115"/>
    </row>
    <row r="50" spans="1:1" x14ac:dyDescent="0.2"/>
    <row r="52" spans="1:1" hidden="1" x14ac:dyDescent="0.2">
      <c r="A52" s="46"/>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&amp;C&amp;"Aptos"&amp;12&amp;K000000 UNCLASSIFIED&amp;1#_x000D_</oddHeader>
    <oddFooter>&amp;LCE Expense Disclosure Workbook 2018&amp;C_x000D_&amp;1#&amp;"Aptos"&amp;12&amp;K000000 UNCLASSIFIED&amp;RWorksheet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J60"/>
  <sheetViews>
    <sheetView tabSelected="1" zoomScaleNormal="100" workbookViewId="0">
      <selection sqref="A1:F1"/>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10" width="9.140625" hidden="1" customWidth="1"/>
    <col min="11" max="16384" width="9.140625" hidden="1"/>
  </cols>
  <sheetData>
    <row r="1" spans="1:10" ht="26.25" customHeight="1" x14ac:dyDescent="0.2">
      <c r="A1" s="125" t="s">
        <v>213</v>
      </c>
      <c r="B1" s="125"/>
      <c r="C1" s="125"/>
      <c r="D1" s="125"/>
      <c r="E1" s="125"/>
      <c r="F1" s="125"/>
      <c r="G1" s="16"/>
      <c r="H1" s="16"/>
      <c r="I1" s="16"/>
      <c r="J1" s="16"/>
    </row>
    <row r="2" spans="1:10" ht="21" customHeight="1" x14ac:dyDescent="0.2">
      <c r="A2" s="2" t="s">
        <v>214</v>
      </c>
      <c r="B2" s="126" t="s">
        <v>181</v>
      </c>
      <c r="C2" s="126"/>
      <c r="D2" s="126"/>
      <c r="E2" s="126"/>
      <c r="F2" s="126"/>
      <c r="G2" s="16"/>
      <c r="H2" s="16"/>
      <c r="I2" s="16"/>
      <c r="J2" s="16"/>
    </row>
    <row r="3" spans="1:10" ht="15.75" x14ac:dyDescent="0.2">
      <c r="A3" s="2" t="s">
        <v>194</v>
      </c>
      <c r="B3" s="126" t="s">
        <v>218</v>
      </c>
      <c r="C3" s="126"/>
      <c r="D3" s="126"/>
      <c r="E3" s="126"/>
      <c r="F3" s="126"/>
      <c r="G3" s="16"/>
      <c r="H3" s="16"/>
      <c r="I3" s="16"/>
      <c r="J3" s="16"/>
    </row>
    <row r="4" spans="1:10" ht="21" customHeight="1" x14ac:dyDescent="0.2">
      <c r="A4" s="2" t="s">
        <v>100</v>
      </c>
      <c r="B4" s="127">
        <v>45839</v>
      </c>
      <c r="C4" s="127"/>
      <c r="D4" s="127"/>
      <c r="E4" s="127"/>
      <c r="F4" s="127"/>
      <c r="G4" s="16"/>
      <c r="H4" s="16"/>
      <c r="I4" s="16"/>
      <c r="J4" s="16"/>
    </row>
    <row r="5" spans="1:10" ht="21" customHeight="1" x14ac:dyDescent="0.2">
      <c r="A5" s="2" t="s">
        <v>101</v>
      </c>
      <c r="B5" s="127">
        <v>46203</v>
      </c>
      <c r="C5" s="127"/>
      <c r="D5" s="127"/>
      <c r="E5" s="127"/>
      <c r="F5" s="127"/>
      <c r="G5" s="16"/>
      <c r="H5" s="16"/>
      <c r="I5" s="16"/>
      <c r="J5" s="16"/>
    </row>
    <row r="6" spans="1:10" ht="21" customHeight="1" x14ac:dyDescent="0.2">
      <c r="A6" s="2" t="s">
        <v>47</v>
      </c>
      <c r="B6" s="124" t="str">
        <f>IF(AND(Travel!B7&lt;&gt;A30,Hospitality!B7&lt;&gt;A30,'All other expenses'!B7&lt;&gt;A30,'Gifts and benefits'!B7&lt;&gt;A30),A31,IF(AND(Travel!B7=A30,Hospitality!B7=A30,'All other expenses'!B7=A30,'Gifts and benefits'!B7=A30),A33,A32))</f>
        <v>Data and totals checked on all sheets</v>
      </c>
      <c r="C6" s="124"/>
      <c r="D6" s="124"/>
      <c r="E6" s="124"/>
      <c r="F6" s="124"/>
      <c r="G6" s="16"/>
      <c r="H6" s="16"/>
      <c r="I6" s="16"/>
      <c r="J6" s="16"/>
    </row>
    <row r="7" spans="1:10" ht="15.75" x14ac:dyDescent="0.2">
      <c r="A7" s="2" t="s">
        <v>215</v>
      </c>
      <c r="B7" s="123" t="s">
        <v>79</v>
      </c>
      <c r="C7" s="123"/>
      <c r="D7" s="123"/>
      <c r="E7" s="123"/>
      <c r="F7" s="123"/>
      <c r="G7" s="16"/>
      <c r="H7" s="16"/>
      <c r="I7" s="16"/>
      <c r="J7" s="16"/>
    </row>
    <row r="8" spans="1:10" ht="25.5" customHeight="1" x14ac:dyDescent="0.2">
      <c r="A8" s="2" t="s">
        <v>216</v>
      </c>
      <c r="B8" s="123" t="s">
        <v>182</v>
      </c>
      <c r="C8" s="123"/>
      <c r="D8" s="123"/>
      <c r="E8" s="123"/>
      <c r="F8" s="123"/>
      <c r="G8" s="16"/>
      <c r="H8" s="16"/>
      <c r="I8" s="16"/>
      <c r="J8" s="16"/>
    </row>
    <row r="9" spans="1:10" ht="66.75" customHeight="1" x14ac:dyDescent="0.2">
      <c r="A9" s="122" t="s">
        <v>50</v>
      </c>
      <c r="B9" s="122"/>
      <c r="C9" s="122"/>
      <c r="D9" s="122"/>
      <c r="E9" s="122"/>
      <c r="F9" s="122"/>
      <c r="G9" s="16"/>
      <c r="H9" s="16"/>
      <c r="I9" s="16"/>
      <c r="J9" s="16"/>
    </row>
    <row r="10" spans="1:10" s="87" customFormat="1" ht="36" customHeight="1" x14ac:dyDescent="0.2">
      <c r="A10" s="81" t="s">
        <v>51</v>
      </c>
      <c r="B10" s="82" t="s">
        <v>52</v>
      </c>
      <c r="C10" s="82" t="s">
        <v>53</v>
      </c>
      <c r="D10" s="83"/>
      <c r="E10" s="84" t="s">
        <v>29</v>
      </c>
      <c r="F10" s="85" t="s">
        <v>54</v>
      </c>
      <c r="G10" s="86"/>
      <c r="H10" s="86"/>
      <c r="I10" s="86"/>
      <c r="J10" s="86"/>
    </row>
    <row r="11" spans="1:10" ht="27.75" customHeight="1" x14ac:dyDescent="0.2">
      <c r="A11" s="7" t="s">
        <v>55</v>
      </c>
      <c r="B11" s="53">
        <f>B15+B16+B17</f>
        <v>1378.98</v>
      </c>
      <c r="C11" s="60" t="str">
        <f>IF(Travel!B6="",A34,Travel!B6)</f>
        <v>Figures exclude GST</v>
      </c>
      <c r="D11" s="5"/>
      <c r="E11" s="7" t="s">
        <v>56</v>
      </c>
      <c r="F11" s="29">
        <f>'Gifts and benefits'!C13</f>
        <v>0</v>
      </c>
      <c r="G11" s="26"/>
      <c r="H11" s="26"/>
      <c r="I11" s="26"/>
      <c r="J11" s="26"/>
    </row>
    <row r="12" spans="1:10" ht="27.75" customHeight="1" x14ac:dyDescent="0.2">
      <c r="A12" s="7" t="s">
        <v>24</v>
      </c>
      <c r="B12" s="53">
        <f>Hospitality!B13</f>
        <v>0</v>
      </c>
      <c r="C12" s="60" t="str">
        <f>IF(Hospitality!B6="",A34,Hospitality!B6)</f>
        <v>Figures exclude GST</v>
      </c>
      <c r="D12" s="5"/>
      <c r="E12" s="7" t="s">
        <v>57</v>
      </c>
      <c r="F12" s="29">
        <f>'Gifts and benefits'!C14</f>
        <v>0</v>
      </c>
      <c r="G12" s="26"/>
      <c r="H12" s="26"/>
      <c r="I12" s="26"/>
      <c r="J12" s="26"/>
    </row>
    <row r="13" spans="1:10" ht="27.75" customHeight="1" x14ac:dyDescent="0.2">
      <c r="A13" s="7" t="s">
        <v>58</v>
      </c>
      <c r="B13" s="53">
        <f>'All other expenses'!B49</f>
        <v>1992.98</v>
      </c>
      <c r="C13" s="60" t="str">
        <f>IF('All other expenses'!B6="",A34,'All other expenses'!B6)</f>
        <v>Figures exclude GST</v>
      </c>
      <c r="D13" s="5"/>
      <c r="E13" s="7" t="s">
        <v>59</v>
      </c>
      <c r="F13" s="29">
        <f>'Gifts and benefits'!C15</f>
        <v>0</v>
      </c>
      <c r="G13" s="16"/>
      <c r="H13" s="16"/>
      <c r="I13" s="16"/>
      <c r="J13" s="16"/>
    </row>
    <row r="14" spans="1:10" ht="12.75" customHeight="1" x14ac:dyDescent="0.2">
      <c r="A14" s="6"/>
      <c r="B14" s="54"/>
      <c r="C14" s="61"/>
      <c r="D14" s="30"/>
      <c r="E14" s="5"/>
      <c r="F14" s="31"/>
      <c r="G14" s="16"/>
      <c r="H14" s="16"/>
      <c r="I14" s="16"/>
      <c r="J14" s="16"/>
    </row>
    <row r="15" spans="1:10" ht="27.75" customHeight="1" x14ac:dyDescent="0.2">
      <c r="A15" s="8" t="s">
        <v>60</v>
      </c>
      <c r="B15" s="55">
        <f>Travel!B14</f>
        <v>0</v>
      </c>
      <c r="C15" s="62" t="str">
        <f>C11</f>
        <v>Figures exclude GST</v>
      </c>
      <c r="D15" s="5"/>
      <c r="E15" s="5"/>
      <c r="F15" s="31"/>
      <c r="G15" s="16"/>
      <c r="H15" s="16"/>
      <c r="I15" s="16"/>
      <c r="J15" s="16"/>
    </row>
    <row r="16" spans="1:10" ht="27.75" customHeight="1" x14ac:dyDescent="0.2">
      <c r="A16" s="8" t="s">
        <v>61</v>
      </c>
      <c r="B16" s="55">
        <f>Travel!B28</f>
        <v>1378.98</v>
      </c>
      <c r="C16" s="62" t="str">
        <f>C11</f>
        <v>Figures exclude GST</v>
      </c>
      <c r="D16" s="32"/>
      <c r="E16" s="5"/>
      <c r="F16" s="33"/>
      <c r="G16" s="16"/>
      <c r="H16" s="16"/>
      <c r="I16" s="16"/>
      <c r="J16" s="16"/>
    </row>
    <row r="17" spans="1:10" ht="27.75" customHeight="1" x14ac:dyDescent="0.2">
      <c r="A17" s="8" t="s">
        <v>62</v>
      </c>
      <c r="B17" s="55">
        <f>Travel!B35</f>
        <v>0</v>
      </c>
      <c r="C17" s="62" t="str">
        <f>C11</f>
        <v>Figures exclude GST</v>
      </c>
      <c r="D17" s="5"/>
      <c r="E17" s="5"/>
      <c r="F17" s="33"/>
      <c r="G17" s="16"/>
      <c r="H17" s="16"/>
      <c r="I17" s="16"/>
      <c r="J17" s="16"/>
    </row>
    <row r="18" spans="1:10" ht="27.75" hidden="1" customHeight="1" x14ac:dyDescent="0.2">
      <c r="A18" s="16"/>
      <c r="B18" s="18"/>
      <c r="C18" s="16"/>
      <c r="D18" s="4"/>
      <c r="E18" s="4"/>
      <c r="F18" s="25"/>
      <c r="G18" s="16"/>
      <c r="H18" s="16"/>
      <c r="I18" s="16"/>
      <c r="J18" s="16"/>
    </row>
    <row r="19" spans="1:10" hidden="1" x14ac:dyDescent="0.2">
      <c r="A19" s="17" t="s">
        <v>63</v>
      </c>
      <c r="B19" s="18"/>
      <c r="C19" s="16"/>
      <c r="D19" s="16"/>
      <c r="E19" s="16"/>
      <c r="F19" s="16"/>
      <c r="G19" s="16"/>
      <c r="H19" s="16"/>
      <c r="I19" s="16"/>
      <c r="J19" s="16"/>
    </row>
    <row r="20" spans="1:10" hidden="1" x14ac:dyDescent="0.2">
      <c r="A20" s="19" t="s">
        <v>64</v>
      </c>
      <c r="D20" s="16"/>
      <c r="E20" s="16"/>
      <c r="F20" s="16"/>
      <c r="G20" s="16"/>
      <c r="H20" s="16"/>
      <c r="I20" s="16"/>
      <c r="J20" s="16"/>
    </row>
    <row r="21" spans="1:10" ht="12.6" hidden="1" customHeight="1" x14ac:dyDescent="0.2">
      <c r="A21" s="19" t="s">
        <v>65</v>
      </c>
      <c r="D21" s="16"/>
      <c r="E21" s="16"/>
      <c r="F21" s="16"/>
      <c r="G21" s="16"/>
      <c r="H21" s="16"/>
      <c r="I21" s="16"/>
      <c r="J21" s="16"/>
    </row>
    <row r="22" spans="1:10" ht="12.6" hidden="1" customHeight="1" x14ac:dyDescent="0.2">
      <c r="A22" s="19" t="s">
        <v>66</v>
      </c>
      <c r="D22" s="16"/>
      <c r="E22" s="16"/>
      <c r="F22" s="16"/>
      <c r="G22" s="16"/>
      <c r="H22" s="16"/>
      <c r="I22" s="16"/>
      <c r="J22" s="16"/>
    </row>
    <row r="23" spans="1:10" ht="12.6" hidden="1" customHeight="1" x14ac:dyDescent="0.2">
      <c r="A23" s="19" t="s">
        <v>67</v>
      </c>
      <c r="D23" s="16"/>
      <c r="E23" s="16"/>
      <c r="F23" s="16"/>
      <c r="G23" s="16"/>
      <c r="H23" s="16"/>
      <c r="I23" s="16"/>
      <c r="J23" s="16"/>
    </row>
    <row r="24" spans="1:10" hidden="1" x14ac:dyDescent="0.2">
      <c r="A24" s="24"/>
      <c r="B24" s="16"/>
      <c r="C24" s="16"/>
      <c r="D24" s="16"/>
      <c r="E24" s="16"/>
      <c r="F24" s="16"/>
      <c r="G24" s="16"/>
      <c r="H24" s="16"/>
      <c r="I24" s="16"/>
      <c r="J24" s="16"/>
    </row>
    <row r="25" spans="1:10" hidden="1" x14ac:dyDescent="0.2">
      <c r="A25" s="11" t="s">
        <v>68</v>
      </c>
      <c r="B25" s="12"/>
      <c r="C25" s="12"/>
      <c r="D25" s="12"/>
      <c r="E25" s="12"/>
      <c r="F25" s="12"/>
      <c r="G25" s="16"/>
      <c r="H25" s="16"/>
      <c r="I25" s="16"/>
      <c r="J25" s="16"/>
    </row>
    <row r="26" spans="1:10" ht="12.75" hidden="1" customHeight="1" x14ac:dyDescent="0.2">
      <c r="A26" s="10" t="s">
        <v>69</v>
      </c>
      <c r="B26" s="3"/>
      <c r="C26" s="3"/>
      <c r="D26" s="10"/>
      <c r="E26" s="10"/>
      <c r="F26" s="10"/>
      <c r="G26" s="16"/>
      <c r="H26" s="16"/>
      <c r="I26" s="16"/>
      <c r="J26" s="16"/>
    </row>
    <row r="27" spans="1:10" hidden="1" x14ac:dyDescent="0.2">
      <c r="A27" s="9" t="s">
        <v>70</v>
      </c>
      <c r="B27" s="9"/>
      <c r="C27" s="9"/>
      <c r="D27" s="9"/>
      <c r="E27" s="9"/>
      <c r="F27" s="9"/>
      <c r="G27" s="16"/>
      <c r="H27" s="16"/>
      <c r="I27" s="16"/>
      <c r="J27" s="16"/>
    </row>
    <row r="28" spans="1:10" hidden="1" x14ac:dyDescent="0.2">
      <c r="A28" s="9" t="s">
        <v>71</v>
      </c>
      <c r="B28" s="9"/>
      <c r="C28" s="9"/>
      <c r="D28" s="9"/>
      <c r="E28" s="9"/>
      <c r="F28" s="9"/>
      <c r="G28" s="16"/>
      <c r="H28" s="16"/>
      <c r="I28" s="16"/>
      <c r="J28" s="16"/>
    </row>
    <row r="29" spans="1:10" hidden="1" x14ac:dyDescent="0.2">
      <c r="A29" s="10" t="s">
        <v>72</v>
      </c>
      <c r="B29" s="10"/>
      <c r="C29" s="10"/>
      <c r="D29" s="10"/>
      <c r="E29" s="10"/>
      <c r="F29" s="10"/>
      <c r="G29" s="16"/>
      <c r="H29" s="16"/>
      <c r="I29" s="16"/>
      <c r="J29" s="16"/>
    </row>
    <row r="30" spans="1:10" hidden="1" x14ac:dyDescent="0.2">
      <c r="A30" s="10" t="s">
        <v>73</v>
      </c>
      <c r="B30" s="10"/>
      <c r="C30" s="10"/>
      <c r="D30" s="10"/>
      <c r="E30" s="10"/>
      <c r="F30" s="10"/>
      <c r="G30" s="16"/>
      <c r="H30" s="16"/>
      <c r="I30" s="16"/>
      <c r="J30" s="16"/>
    </row>
    <row r="31" spans="1:10" hidden="1" x14ac:dyDescent="0.2">
      <c r="A31" s="9" t="s">
        <v>74</v>
      </c>
      <c r="B31" s="9"/>
      <c r="C31" s="9"/>
      <c r="D31" s="9"/>
      <c r="E31" s="9"/>
      <c r="F31" s="9"/>
      <c r="G31" s="16"/>
      <c r="H31" s="16"/>
      <c r="I31" s="16"/>
      <c r="J31" s="16"/>
    </row>
    <row r="32" spans="1:10" hidden="1" x14ac:dyDescent="0.2">
      <c r="A32" s="9" t="s">
        <v>75</v>
      </c>
      <c r="B32" s="9"/>
      <c r="C32" s="9"/>
      <c r="D32" s="9"/>
      <c r="E32" s="9"/>
      <c r="F32" s="9"/>
      <c r="G32" s="16"/>
      <c r="H32" s="16"/>
      <c r="I32" s="16"/>
      <c r="J32" s="16"/>
    </row>
    <row r="33" spans="1:10" hidden="1" x14ac:dyDescent="0.2">
      <c r="A33" s="9" t="s">
        <v>76</v>
      </c>
      <c r="B33" s="9"/>
      <c r="C33" s="9"/>
      <c r="D33" s="9"/>
      <c r="E33" s="9"/>
      <c r="F33" s="9"/>
      <c r="G33" s="16"/>
      <c r="H33" s="16"/>
      <c r="I33" s="16"/>
      <c r="J33" s="16"/>
    </row>
    <row r="34" spans="1:10" hidden="1" x14ac:dyDescent="0.2">
      <c r="A34" s="10" t="s">
        <v>77</v>
      </c>
      <c r="B34" s="10"/>
      <c r="C34" s="10"/>
      <c r="D34" s="10"/>
      <c r="E34" s="10"/>
      <c r="F34" s="10"/>
      <c r="G34" s="16"/>
      <c r="H34" s="16"/>
      <c r="I34" s="16"/>
      <c r="J34" s="16"/>
    </row>
    <row r="35" spans="1:10" hidden="1" x14ac:dyDescent="0.2">
      <c r="A35" s="10" t="s">
        <v>78</v>
      </c>
      <c r="B35" s="10"/>
      <c r="C35" s="10"/>
      <c r="D35" s="10"/>
      <c r="E35" s="10"/>
      <c r="F35" s="10"/>
      <c r="G35" s="16"/>
      <c r="H35" s="16"/>
      <c r="I35" s="16"/>
      <c r="J35" s="16"/>
    </row>
    <row r="36" spans="1:10" hidden="1" x14ac:dyDescent="0.2">
      <c r="A36" s="9" t="s">
        <v>48</v>
      </c>
      <c r="B36" s="57"/>
      <c r="C36" s="57"/>
      <c r="D36" s="57"/>
      <c r="E36" s="57"/>
      <c r="F36" s="57"/>
      <c r="G36" s="16"/>
      <c r="H36" s="16"/>
      <c r="I36" s="16"/>
      <c r="J36" s="16"/>
    </row>
    <row r="37" spans="1:10" hidden="1" x14ac:dyDescent="0.2">
      <c r="A37" s="9" t="s">
        <v>79</v>
      </c>
      <c r="B37" s="57"/>
      <c r="C37" s="57"/>
      <c r="D37" s="57"/>
      <c r="E37" s="57"/>
      <c r="F37" s="57"/>
      <c r="G37" s="16"/>
      <c r="H37" s="16"/>
      <c r="I37" s="16"/>
      <c r="J37" s="16"/>
    </row>
    <row r="38" spans="1:10" hidden="1" x14ac:dyDescent="0.2">
      <c r="A38" s="9" t="s">
        <v>49</v>
      </c>
      <c r="B38" s="57"/>
      <c r="C38" s="57"/>
      <c r="D38" s="57"/>
      <c r="E38" s="57"/>
      <c r="F38" s="57"/>
      <c r="G38" s="16"/>
      <c r="H38" s="16"/>
      <c r="I38" s="16"/>
      <c r="J38" s="16"/>
    </row>
    <row r="39" spans="1:10" hidden="1" x14ac:dyDescent="0.2">
      <c r="A39" s="10" t="s">
        <v>80</v>
      </c>
      <c r="B39" s="3"/>
      <c r="C39" s="3"/>
      <c r="D39" s="3"/>
      <c r="E39" s="3"/>
      <c r="F39" s="3"/>
      <c r="G39" s="16"/>
      <c r="H39" s="16"/>
      <c r="I39" s="16"/>
      <c r="J39" s="16"/>
    </row>
    <row r="40" spans="1:10" hidden="1" x14ac:dyDescent="0.2">
      <c r="A40" s="3" t="s">
        <v>81</v>
      </c>
      <c r="B40" s="3"/>
      <c r="C40" s="3"/>
      <c r="D40" s="3"/>
      <c r="E40" s="3"/>
      <c r="F40" s="3"/>
      <c r="G40" s="16"/>
      <c r="H40" s="16"/>
      <c r="I40" s="16"/>
      <c r="J40" s="16"/>
    </row>
    <row r="41" spans="1:10" hidden="1" x14ac:dyDescent="0.2">
      <c r="A41" s="3" t="s">
        <v>82</v>
      </c>
      <c r="B41" s="3"/>
      <c r="C41" s="3"/>
      <c r="D41" s="3"/>
      <c r="E41" s="3"/>
      <c r="F41" s="3"/>
      <c r="G41" s="16"/>
      <c r="H41" s="16"/>
      <c r="I41" s="16"/>
      <c r="J41" s="16"/>
    </row>
    <row r="42" spans="1:10" hidden="1" x14ac:dyDescent="0.2">
      <c r="A42" s="3" t="s">
        <v>83</v>
      </c>
      <c r="B42" s="3"/>
      <c r="C42" s="3"/>
      <c r="D42" s="3"/>
      <c r="E42" s="3"/>
      <c r="F42" s="3"/>
      <c r="G42" s="16"/>
      <c r="H42" s="16"/>
      <c r="I42" s="16"/>
      <c r="J42" s="16"/>
    </row>
    <row r="43" spans="1:10" hidden="1" x14ac:dyDescent="0.2">
      <c r="A43" s="3" t="s">
        <v>84</v>
      </c>
      <c r="B43" s="3"/>
      <c r="C43" s="3"/>
      <c r="D43" s="3"/>
      <c r="E43" s="3"/>
      <c r="F43" s="3"/>
      <c r="G43" s="16"/>
      <c r="H43" s="16"/>
      <c r="I43" s="16"/>
      <c r="J43" s="16"/>
    </row>
    <row r="44" spans="1:10" hidden="1" x14ac:dyDescent="0.2">
      <c r="A44" s="3" t="s">
        <v>85</v>
      </c>
      <c r="B44" s="3"/>
      <c r="C44" s="3"/>
      <c r="D44" s="3"/>
      <c r="E44" s="3"/>
      <c r="F44" s="3"/>
      <c r="G44" s="16"/>
      <c r="H44" s="16"/>
      <c r="I44" s="16"/>
      <c r="J44" s="16"/>
    </row>
    <row r="45" spans="1:10" hidden="1" x14ac:dyDescent="0.2">
      <c r="A45" s="58" t="s">
        <v>86</v>
      </c>
      <c r="B45" s="57"/>
      <c r="C45" s="57"/>
      <c r="D45" s="57"/>
      <c r="E45" s="57"/>
      <c r="F45" s="57"/>
      <c r="G45" s="16"/>
      <c r="H45" s="16"/>
      <c r="I45" s="16"/>
      <c r="J45" s="16"/>
    </row>
    <row r="46" spans="1:10" hidden="1" x14ac:dyDescent="0.2">
      <c r="A46" s="57" t="s">
        <v>87</v>
      </c>
      <c r="B46" s="57"/>
      <c r="C46" s="57"/>
      <c r="D46" s="57"/>
      <c r="E46" s="57"/>
      <c r="F46" s="57"/>
      <c r="G46" s="16"/>
      <c r="H46" s="16"/>
      <c r="I46" s="16"/>
      <c r="J46" s="16"/>
    </row>
    <row r="47" spans="1:10" hidden="1" x14ac:dyDescent="0.2">
      <c r="A47" s="34">
        <v>-20000</v>
      </c>
      <c r="B47" s="3"/>
      <c r="C47" s="3"/>
      <c r="D47" s="3"/>
      <c r="E47" s="3"/>
      <c r="F47" s="3"/>
      <c r="G47" s="16"/>
      <c r="H47" s="16"/>
      <c r="I47" s="16"/>
      <c r="J47" s="16"/>
    </row>
    <row r="48" spans="1:10" ht="25.5" hidden="1" x14ac:dyDescent="0.2">
      <c r="A48" s="75" t="s">
        <v>88</v>
      </c>
      <c r="B48" s="57"/>
      <c r="C48" s="57"/>
      <c r="D48" s="57"/>
      <c r="E48" s="57"/>
      <c r="F48" s="57"/>
      <c r="G48" s="16"/>
      <c r="H48" s="16"/>
      <c r="I48" s="16"/>
      <c r="J48" s="16"/>
    </row>
    <row r="49" spans="1:10" ht="25.5" hidden="1" x14ac:dyDescent="0.2">
      <c r="A49" s="75" t="s">
        <v>89</v>
      </c>
      <c r="B49" s="57"/>
      <c r="C49" s="57"/>
      <c r="D49" s="57"/>
      <c r="E49" s="57"/>
      <c r="F49" s="57"/>
      <c r="G49" s="16"/>
      <c r="H49" s="16"/>
      <c r="I49" s="16"/>
      <c r="J49" s="16"/>
    </row>
    <row r="50" spans="1:10" ht="25.5" hidden="1" x14ac:dyDescent="0.2">
      <c r="A50" s="76" t="s">
        <v>90</v>
      </c>
      <c r="B50" s="3"/>
      <c r="C50" s="3"/>
      <c r="D50" s="3"/>
      <c r="E50" s="3"/>
      <c r="F50" s="3"/>
      <c r="G50" s="16"/>
      <c r="H50" s="16"/>
      <c r="I50" s="16"/>
      <c r="J50" s="16"/>
    </row>
    <row r="51" spans="1:10" ht="25.5" hidden="1" x14ac:dyDescent="0.2">
      <c r="A51" s="76" t="s">
        <v>91</v>
      </c>
      <c r="B51" s="3"/>
      <c r="C51" s="3"/>
      <c r="D51" s="3"/>
      <c r="E51" s="3"/>
      <c r="F51" s="3"/>
      <c r="G51" s="16"/>
      <c r="H51" s="16"/>
      <c r="I51" s="16"/>
      <c r="J51" s="16"/>
    </row>
    <row r="52" spans="1:10" ht="38.25" hidden="1" x14ac:dyDescent="0.2">
      <c r="A52" s="76" t="s">
        <v>92</v>
      </c>
      <c r="B52" s="68"/>
      <c r="C52" s="68"/>
      <c r="D52" s="68"/>
      <c r="E52" s="10"/>
      <c r="F52" s="10"/>
      <c r="G52" s="16"/>
      <c r="H52" s="16"/>
      <c r="I52" s="16"/>
      <c r="J52" s="16"/>
    </row>
    <row r="53" spans="1:10" hidden="1" x14ac:dyDescent="0.2">
      <c r="A53" s="73" t="s">
        <v>93</v>
      </c>
      <c r="B53" s="67"/>
      <c r="C53" s="67"/>
      <c r="D53" s="67"/>
      <c r="E53" s="9"/>
      <c r="F53" s="9" t="b">
        <v>1</v>
      </c>
      <c r="G53" s="16"/>
      <c r="H53" s="16"/>
      <c r="I53" s="16"/>
      <c r="J53" s="16"/>
    </row>
    <row r="54" spans="1:10" hidden="1" x14ac:dyDescent="0.2">
      <c r="A54" s="74" t="s">
        <v>94</v>
      </c>
      <c r="B54" s="73"/>
      <c r="C54" s="73"/>
      <c r="D54" s="73"/>
      <c r="E54" s="9"/>
      <c r="F54" s="9" t="b">
        <v>0</v>
      </c>
      <c r="G54" s="16"/>
      <c r="H54" s="16"/>
      <c r="I54" s="16"/>
      <c r="J54" s="16"/>
    </row>
    <row r="55" spans="1:10" hidden="1" x14ac:dyDescent="0.2">
      <c r="A55" s="77"/>
      <c r="B55" s="69">
        <f>COUNT(Travel!B12:B13)</f>
        <v>0</v>
      </c>
      <c r="C55" s="69"/>
      <c r="D55" s="69">
        <f>COUNTIF(Travel!D12:D13,"*")</f>
        <v>0</v>
      </c>
      <c r="E55" s="70"/>
      <c r="F55" s="70" t="b">
        <f>MIN(B55,D55)=MAX(B55,D55)</f>
        <v>1</v>
      </c>
      <c r="G55" s="16"/>
      <c r="H55" s="16"/>
      <c r="I55" s="16"/>
      <c r="J55" s="16"/>
    </row>
    <row r="56" spans="1:10" hidden="1" x14ac:dyDescent="0.2">
      <c r="A56" s="77" t="s">
        <v>95</v>
      </c>
      <c r="B56" s="69">
        <f>COUNT(Travel!B18:B27)</f>
        <v>9</v>
      </c>
      <c r="C56" s="69"/>
      <c r="D56" s="69">
        <f>COUNTIF(Travel!D18:D27,"*")</f>
        <v>9</v>
      </c>
      <c r="E56" s="70"/>
      <c r="F56" s="70" t="b">
        <f>MIN(B56,D56)=MAX(B56,D56)</f>
        <v>1</v>
      </c>
    </row>
    <row r="57" spans="1:10" hidden="1" x14ac:dyDescent="0.2">
      <c r="A57" s="78"/>
      <c r="B57" s="69">
        <f>COUNT(Travel!B32:B34)</f>
        <v>0</v>
      </c>
      <c r="C57" s="69"/>
      <c r="D57" s="69">
        <f>COUNTIF(Travel!D32:D34,"*")</f>
        <v>0</v>
      </c>
      <c r="E57" s="70"/>
      <c r="F57" s="70" t="b">
        <f>MIN(B57,D57)=MAX(B57,D57)</f>
        <v>1</v>
      </c>
    </row>
    <row r="58" spans="1:10" hidden="1" x14ac:dyDescent="0.2">
      <c r="A58" s="79" t="s">
        <v>96</v>
      </c>
      <c r="B58" s="71">
        <f>COUNT(Hospitality!B11:B11)</f>
        <v>0</v>
      </c>
      <c r="C58" s="71"/>
      <c r="D58" s="71">
        <f>COUNTIF(Hospitality!D11:D11,"*")</f>
        <v>0</v>
      </c>
      <c r="E58" s="72"/>
      <c r="F58" s="72" t="b">
        <f>MIN(B58,D58)=MAX(B58,D58)</f>
        <v>1</v>
      </c>
    </row>
    <row r="59" spans="1:10" hidden="1" x14ac:dyDescent="0.2">
      <c r="A59" s="80" t="s">
        <v>97</v>
      </c>
      <c r="B59" s="70">
        <f>COUNT('All other expenses'!B11:B48)</f>
        <v>37</v>
      </c>
      <c r="C59" s="70"/>
      <c r="D59" s="70">
        <f>COUNTIF('All other expenses'!D11:D48,"*")</f>
        <v>37</v>
      </c>
      <c r="E59" s="70"/>
      <c r="F59" s="70" t="b">
        <f>MIN(B59,D59)=MAX(B59,D59)</f>
        <v>1</v>
      </c>
    </row>
    <row r="60" spans="1:10" hidden="1" x14ac:dyDescent="0.2">
      <c r="A60" s="79" t="s">
        <v>98</v>
      </c>
      <c r="B60" s="71">
        <f>COUNTIF('Gifts and benefits'!B11:B11,"*")</f>
        <v>1</v>
      </c>
      <c r="C60" s="71">
        <f>COUNTIF('Gifts and benefits'!C11:C11,"*")</f>
        <v>0</v>
      </c>
      <c r="D60" s="71"/>
      <c r="E60" s="71">
        <f>COUNTA('Gifts and benefits'!E11:E11)</f>
        <v>0</v>
      </c>
      <c r="F60" s="72" t="b">
        <f>MIN(B60,C60,E60)=MAX(B60,C60,E60)</f>
        <v>0</v>
      </c>
    </row>
  </sheetData>
  <sheetProtection sheet="1" formatCells="0" formatColumns="0" formatRows="0" insertColumns="0" insertRows="0" insertHyperlinks="0" deleteColumns="0" deleteRows="0" sort="0" autoFilter="0" pivotTables="0"/>
  <mergeCells count="9">
    <mergeCell ref="A9:F9"/>
    <mergeCell ref="B7:F7"/>
    <mergeCell ref="B6:F6"/>
    <mergeCell ref="A1:F1"/>
    <mergeCell ref="B2:F2"/>
    <mergeCell ref="B3:F3"/>
    <mergeCell ref="B4:F4"/>
    <mergeCell ref="B5:F5"/>
    <mergeCell ref="B8:F8"/>
  </mergeCells>
  <conditionalFormatting sqref="B7:F7">
    <cfRule type="cellIs" dxfId="1" priority="3" operator="equal">
      <formula>$A$36</formula>
    </cfRule>
  </conditionalFormatting>
  <conditionalFormatting sqref="B8:F8">
    <cfRule type="cellIs" dxfId="0" priority="1" operator="equal">
      <formula>#REF!</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173A3901-27FC-4704-84A2-9578CE0A53B6}"/>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&amp;C&amp;"Aptos"&amp;12&amp;K000000 UNCLASSIFIED&amp;1#_x000D_</oddHeader>
    <oddFooter>&amp;LCE Expense Disclosure Workbook 2018&amp;C_x000D_&amp;1#&amp;"Aptos"&amp;12&amp;K000000 UNCLASSIFIED&amp;RWorksheet - Summary and sign-off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60"/>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8" width="9.140625" hidden="1" customWidth="1"/>
    <col min="9" max="13" width="0" hidden="1" customWidth="1"/>
    <col min="14" max="16384" width="9.140625" hidden="1"/>
  </cols>
  <sheetData>
    <row r="1" spans="1:5" ht="26.25" customHeight="1" x14ac:dyDescent="0.2">
      <c r="A1" s="130" t="s">
        <v>184</v>
      </c>
      <c r="B1" s="130"/>
      <c r="C1" s="130"/>
      <c r="D1" s="130"/>
      <c r="E1" s="130"/>
    </row>
    <row r="2" spans="1:5" ht="21" customHeight="1" x14ac:dyDescent="0.2">
      <c r="A2" s="2" t="s">
        <v>99</v>
      </c>
      <c r="B2" s="128" t="str">
        <f>'Summary and sign-off'!B2:F2</f>
        <v>Tertiary Education Commission</v>
      </c>
      <c r="C2" s="128"/>
      <c r="D2" s="128"/>
      <c r="E2" s="128"/>
    </row>
    <row r="3" spans="1:5" ht="15.75" x14ac:dyDescent="0.2">
      <c r="A3" s="2" t="s">
        <v>194</v>
      </c>
      <c r="B3" s="128" t="str">
        <f>'Summary and sign-off'!B3:F3</f>
        <v>Tim Fowler</v>
      </c>
      <c r="C3" s="128"/>
      <c r="D3" s="128"/>
      <c r="E3" s="128"/>
    </row>
    <row r="4" spans="1:5" ht="21" customHeight="1" x14ac:dyDescent="0.2">
      <c r="A4" s="2" t="s">
        <v>100</v>
      </c>
      <c r="B4" s="128">
        <f>'Summary and sign-off'!B4:F4</f>
        <v>45839</v>
      </c>
      <c r="C4" s="128"/>
      <c r="D4" s="128"/>
      <c r="E4" s="128"/>
    </row>
    <row r="5" spans="1:5" ht="21" customHeight="1" x14ac:dyDescent="0.2">
      <c r="A5" s="2" t="s">
        <v>101</v>
      </c>
      <c r="B5" s="128">
        <f>'Summary and sign-off'!B5:F5</f>
        <v>46203</v>
      </c>
      <c r="C5" s="128"/>
      <c r="D5" s="128"/>
      <c r="E5" s="128"/>
    </row>
    <row r="6" spans="1:5" ht="21" customHeight="1" x14ac:dyDescent="0.2">
      <c r="A6" s="2" t="s">
        <v>102</v>
      </c>
      <c r="B6" s="123" t="s">
        <v>71</v>
      </c>
      <c r="C6" s="123"/>
      <c r="D6" s="123"/>
      <c r="E6" s="123"/>
    </row>
    <row r="7" spans="1:5" ht="21" customHeight="1" x14ac:dyDescent="0.2">
      <c r="A7" s="2" t="s">
        <v>47</v>
      </c>
      <c r="B7" s="123" t="s">
        <v>73</v>
      </c>
      <c r="C7" s="123"/>
      <c r="D7" s="123"/>
      <c r="E7" s="123"/>
    </row>
    <row r="8" spans="1:5" ht="36" customHeight="1" x14ac:dyDescent="0.2">
      <c r="A8" s="132" t="s">
        <v>103</v>
      </c>
      <c r="B8" s="133"/>
      <c r="C8" s="133"/>
      <c r="D8" s="133"/>
      <c r="E8" s="133"/>
    </row>
    <row r="9" spans="1:5" ht="36" customHeight="1" x14ac:dyDescent="0.2">
      <c r="A9" s="134" t="s">
        <v>200</v>
      </c>
      <c r="B9" s="135"/>
      <c r="C9" s="135"/>
      <c r="D9" s="135"/>
      <c r="E9" s="135"/>
    </row>
    <row r="10" spans="1:5" ht="24.75" customHeight="1" x14ac:dyDescent="0.2">
      <c r="A10" s="131" t="s">
        <v>201</v>
      </c>
      <c r="B10" s="136"/>
      <c r="C10" s="131"/>
      <c r="D10" s="131"/>
      <c r="E10" s="131"/>
    </row>
    <row r="11" spans="1:5" ht="28.5" customHeight="1" x14ac:dyDescent="0.2">
      <c r="A11" s="22" t="s">
        <v>185</v>
      </c>
      <c r="B11" s="22" t="s">
        <v>52</v>
      </c>
      <c r="C11" s="22" t="s">
        <v>202</v>
      </c>
      <c r="D11" s="22" t="s">
        <v>187</v>
      </c>
      <c r="E11" s="22" t="s">
        <v>104</v>
      </c>
    </row>
    <row r="12" spans="1:5" s="1" customFormat="1" x14ac:dyDescent="0.2">
      <c r="A12" s="104"/>
      <c r="B12" s="105"/>
      <c r="C12" s="109" t="s">
        <v>203</v>
      </c>
      <c r="D12" s="106"/>
      <c r="E12" s="107"/>
    </row>
    <row r="13" spans="1:5" s="1" customFormat="1" x14ac:dyDescent="0.2">
      <c r="A13" s="104"/>
      <c r="B13" s="105"/>
      <c r="C13" s="106"/>
      <c r="D13" s="106"/>
      <c r="E13" s="107"/>
    </row>
    <row r="14" spans="1:5" ht="19.5" customHeight="1" x14ac:dyDescent="0.2">
      <c r="A14" s="65" t="s">
        <v>105</v>
      </c>
      <c r="B14" s="66">
        <f>SUM(B12:B13)</f>
        <v>0</v>
      </c>
      <c r="C14" s="113"/>
      <c r="D14" s="129"/>
      <c r="E14" s="129"/>
    </row>
    <row r="15" spans="1:5" ht="10.5" customHeight="1" x14ac:dyDescent="0.2">
      <c r="A15" s="16"/>
      <c r="B15" s="18"/>
      <c r="C15" s="16"/>
      <c r="D15" s="16"/>
      <c r="E15" s="16"/>
    </row>
    <row r="16" spans="1:5" ht="24.75" customHeight="1" x14ac:dyDescent="0.2">
      <c r="A16" s="131" t="s">
        <v>204</v>
      </c>
      <c r="B16" s="131"/>
      <c r="C16" s="131"/>
      <c r="D16" s="131"/>
      <c r="E16" s="131"/>
    </row>
    <row r="17" spans="1:5" ht="32.450000000000003" customHeight="1" x14ac:dyDescent="0.2">
      <c r="A17" s="22" t="s">
        <v>185</v>
      </c>
      <c r="B17" s="22" t="s">
        <v>52</v>
      </c>
      <c r="C17" s="22" t="s">
        <v>202</v>
      </c>
      <c r="D17" s="22" t="s">
        <v>187</v>
      </c>
      <c r="E17" s="22" t="s">
        <v>104</v>
      </c>
    </row>
    <row r="18" spans="1:5" s="1" customFormat="1" x14ac:dyDescent="0.2">
      <c r="A18" s="104">
        <v>45916</v>
      </c>
      <c r="B18" s="105">
        <v>307.01</v>
      </c>
      <c r="C18" s="106" t="s">
        <v>208</v>
      </c>
      <c r="D18" s="106" t="s">
        <v>212</v>
      </c>
      <c r="E18" s="107" t="s">
        <v>133</v>
      </c>
    </row>
    <row r="19" spans="1:5" s="1" customFormat="1" x14ac:dyDescent="0.2">
      <c r="A19" s="104">
        <v>45916</v>
      </c>
      <c r="B19" s="105">
        <v>120.62</v>
      </c>
      <c r="C19" s="106" t="s">
        <v>208</v>
      </c>
      <c r="D19" s="106" t="s">
        <v>207</v>
      </c>
      <c r="E19" s="107" t="s">
        <v>133</v>
      </c>
    </row>
    <row r="20" spans="1:5" s="1" customFormat="1" x14ac:dyDescent="0.2">
      <c r="A20" s="104">
        <v>45916</v>
      </c>
      <c r="B20" s="105">
        <v>19.13</v>
      </c>
      <c r="C20" s="106" t="s">
        <v>208</v>
      </c>
      <c r="D20" s="106" t="s">
        <v>134</v>
      </c>
      <c r="E20" s="107" t="s">
        <v>133</v>
      </c>
    </row>
    <row r="21" spans="1:5" s="1" customFormat="1" x14ac:dyDescent="0.2">
      <c r="A21" s="104">
        <v>45916</v>
      </c>
      <c r="B21" s="105">
        <v>109.61</v>
      </c>
      <c r="C21" s="106" t="s">
        <v>208</v>
      </c>
      <c r="D21" s="106" t="s">
        <v>135</v>
      </c>
      <c r="E21" s="107" t="s">
        <v>133</v>
      </c>
    </row>
    <row r="22" spans="1:5" s="1" customFormat="1" x14ac:dyDescent="0.2">
      <c r="A22" s="104">
        <v>46066</v>
      </c>
      <c r="B22" s="105">
        <v>606.48</v>
      </c>
      <c r="C22" s="106" t="s">
        <v>209</v>
      </c>
      <c r="D22" s="106" t="s">
        <v>136</v>
      </c>
      <c r="E22" s="107" t="s">
        <v>137</v>
      </c>
    </row>
    <row r="23" spans="1:5" s="1" customFormat="1" x14ac:dyDescent="0.2">
      <c r="A23" s="104">
        <v>46066</v>
      </c>
      <c r="B23" s="105">
        <v>97.36</v>
      </c>
      <c r="C23" s="106" t="s">
        <v>209</v>
      </c>
      <c r="D23" s="106" t="s">
        <v>207</v>
      </c>
      <c r="E23" s="107" t="s">
        <v>137</v>
      </c>
    </row>
    <row r="24" spans="1:5" s="1" customFormat="1" x14ac:dyDescent="0.2">
      <c r="A24" s="104">
        <v>46066</v>
      </c>
      <c r="B24" s="105">
        <v>60.87</v>
      </c>
      <c r="C24" s="106" t="s">
        <v>209</v>
      </c>
      <c r="D24" s="106" t="s">
        <v>138</v>
      </c>
      <c r="E24" s="107" t="s">
        <v>137</v>
      </c>
    </row>
    <row r="25" spans="1:5" s="1" customFormat="1" x14ac:dyDescent="0.2">
      <c r="A25" s="104">
        <v>46129</v>
      </c>
      <c r="B25" s="105">
        <v>40.150000000000205</v>
      </c>
      <c r="C25" s="106" t="s">
        <v>210</v>
      </c>
      <c r="D25" s="106" t="s">
        <v>136</v>
      </c>
      <c r="E25" s="107" t="s">
        <v>139</v>
      </c>
    </row>
    <row r="26" spans="1:5" s="1" customFormat="1" x14ac:dyDescent="0.2">
      <c r="A26" s="104">
        <v>46162</v>
      </c>
      <c r="B26" s="105">
        <v>17.75</v>
      </c>
      <c r="C26" s="106" t="s">
        <v>211</v>
      </c>
      <c r="D26" s="106" t="s">
        <v>136</v>
      </c>
      <c r="E26" s="107" t="s">
        <v>140</v>
      </c>
    </row>
    <row r="27" spans="1:5" s="1" customFormat="1" hidden="1" x14ac:dyDescent="0.2">
      <c r="A27" s="95"/>
      <c r="B27" s="96"/>
      <c r="C27" s="97"/>
      <c r="D27" s="97"/>
      <c r="E27" s="98"/>
    </row>
    <row r="28" spans="1:5" ht="19.5" customHeight="1" x14ac:dyDescent="0.2">
      <c r="A28" s="65" t="s">
        <v>106</v>
      </c>
      <c r="B28" s="66">
        <f>SUM(B18:B27)</f>
        <v>1378.98</v>
      </c>
      <c r="C28" s="113"/>
      <c r="D28" s="129"/>
      <c r="E28" s="129"/>
    </row>
    <row r="29" spans="1:5" ht="10.5" customHeight="1" x14ac:dyDescent="0.2">
      <c r="A29" s="16"/>
      <c r="B29" s="18"/>
      <c r="C29" s="16"/>
      <c r="D29" s="16"/>
      <c r="E29" s="16"/>
    </row>
    <row r="30" spans="1:5" ht="24.75" customHeight="1" x14ac:dyDescent="0.2">
      <c r="A30" s="131" t="s">
        <v>205</v>
      </c>
      <c r="B30" s="131"/>
      <c r="C30" s="131"/>
      <c r="D30" s="131"/>
      <c r="E30" s="131"/>
    </row>
    <row r="31" spans="1:5" ht="27" customHeight="1" x14ac:dyDescent="0.2">
      <c r="A31" s="22" t="s">
        <v>185</v>
      </c>
      <c r="B31" s="22" t="s">
        <v>52</v>
      </c>
      <c r="C31" s="22" t="s">
        <v>202</v>
      </c>
      <c r="D31" s="22" t="s">
        <v>187</v>
      </c>
      <c r="E31" s="22" t="s">
        <v>104</v>
      </c>
    </row>
    <row r="32" spans="1:5" s="1" customFormat="1" x14ac:dyDescent="0.2">
      <c r="A32" s="104"/>
      <c r="B32" s="105"/>
      <c r="C32" s="106" t="s">
        <v>206</v>
      </c>
      <c r="D32" s="106"/>
      <c r="E32" s="107"/>
    </row>
    <row r="33" spans="1:5" s="1" customFormat="1" x14ac:dyDescent="0.2">
      <c r="A33" s="104"/>
      <c r="B33" s="105"/>
      <c r="C33" s="106"/>
      <c r="D33" s="106"/>
      <c r="E33" s="107"/>
    </row>
    <row r="34" spans="1:5" s="1" customFormat="1" hidden="1" x14ac:dyDescent="0.2">
      <c r="A34" s="88"/>
      <c r="B34" s="89"/>
      <c r="C34" s="90"/>
      <c r="D34" s="90"/>
      <c r="E34" s="91"/>
    </row>
    <row r="35" spans="1:5" ht="19.5" customHeight="1" x14ac:dyDescent="0.2">
      <c r="A35" s="65" t="s">
        <v>107</v>
      </c>
      <c r="B35" s="66">
        <f>SUM(B32:B34)</f>
        <v>0</v>
      </c>
      <c r="C35" s="113"/>
      <c r="D35" s="129"/>
      <c r="E35" s="129"/>
    </row>
    <row r="36" spans="1:5" ht="10.5" customHeight="1" x14ac:dyDescent="0.2">
      <c r="A36" s="16"/>
      <c r="B36" s="51"/>
      <c r="C36" s="18"/>
      <c r="D36" s="16"/>
      <c r="E36" s="16"/>
    </row>
    <row r="37" spans="1:5" ht="34.5" customHeight="1" x14ac:dyDescent="0.2">
      <c r="A37" s="27" t="s">
        <v>108</v>
      </c>
      <c r="B37" s="52">
        <f>B14+B28+B35</f>
        <v>1378.98</v>
      </c>
      <c r="C37" s="28"/>
      <c r="D37" s="28"/>
      <c r="E37" s="28"/>
    </row>
    <row r="38" spans="1:5" hidden="1" x14ac:dyDescent="0.2">
      <c r="A38" s="16"/>
      <c r="B38" s="18"/>
      <c r="C38" s="16"/>
      <c r="D38" s="16"/>
      <c r="E38" s="16"/>
    </row>
    <row r="39" spans="1:5" hidden="1" x14ac:dyDescent="0.2">
      <c r="A39" s="17" t="s">
        <v>63</v>
      </c>
      <c r="B39" s="18"/>
      <c r="C39" s="16"/>
      <c r="D39" s="16"/>
      <c r="E39" s="16"/>
    </row>
    <row r="40" spans="1:5" ht="12.6" hidden="1" customHeight="1" x14ac:dyDescent="0.2">
      <c r="A40" s="19" t="s">
        <v>109</v>
      </c>
    </row>
    <row r="41" spans="1:5" ht="12.95" hidden="1" customHeight="1" x14ac:dyDescent="0.2">
      <c r="A41" s="19" t="s">
        <v>110</v>
      </c>
      <c r="B41" s="16"/>
      <c r="D41" s="16"/>
    </row>
    <row r="42" spans="1:5" hidden="1" x14ac:dyDescent="0.2">
      <c r="A42" s="19" t="s">
        <v>111</v>
      </c>
    </row>
    <row r="43" spans="1:5" hidden="1" x14ac:dyDescent="0.2">
      <c r="A43" s="19" t="s">
        <v>69</v>
      </c>
      <c r="B43" s="18"/>
      <c r="C43" s="16"/>
      <c r="D43" s="16"/>
      <c r="E43" s="16"/>
    </row>
    <row r="44" spans="1:5" ht="12.95" hidden="1" customHeight="1" x14ac:dyDescent="0.2">
      <c r="A44" s="19" t="s">
        <v>112</v>
      </c>
      <c r="B44" s="16"/>
      <c r="D44" s="16"/>
    </row>
    <row r="45" spans="1:5" hidden="1" x14ac:dyDescent="0.2">
      <c r="A45" s="19" t="s">
        <v>113</v>
      </c>
    </row>
    <row r="46" spans="1:5" hidden="1" x14ac:dyDescent="0.2">
      <c r="A46" s="19" t="s">
        <v>114</v>
      </c>
      <c r="B46" s="19"/>
      <c r="C46" s="19"/>
      <c r="D46" s="19"/>
    </row>
    <row r="47" spans="1:5" hidden="1" x14ac:dyDescent="0.2">
      <c r="A47" s="24"/>
      <c r="B47" s="16"/>
      <c r="C47" s="16"/>
      <c r="D47" s="16"/>
      <c r="E47" s="16"/>
    </row>
    <row r="48" spans="1:5" hidden="1" x14ac:dyDescent="0.2">
      <c r="A48" s="24"/>
      <c r="B48" s="16"/>
      <c r="C48" s="16"/>
      <c r="D48" s="16"/>
      <c r="E48" s="16"/>
    </row>
    <row r="53" spans="1:5" ht="12.75" hidden="1" customHeight="1" x14ac:dyDescent="0.2"/>
    <row r="56" spans="1:5" hidden="1" x14ac:dyDescent="0.2">
      <c r="A56" s="24"/>
      <c r="B56" s="16"/>
      <c r="C56" s="16"/>
      <c r="D56" s="16"/>
      <c r="E56" s="16"/>
    </row>
    <row r="57" spans="1:5" hidden="1" x14ac:dyDescent="0.2">
      <c r="A57" s="24"/>
      <c r="B57" s="16"/>
      <c r="C57" s="16"/>
      <c r="D57" s="16"/>
      <c r="E57" s="16"/>
    </row>
    <row r="58" spans="1:5" hidden="1" x14ac:dyDescent="0.2">
      <c r="A58" s="24"/>
      <c r="B58" s="16"/>
      <c r="C58" s="16"/>
      <c r="D58" s="16"/>
      <c r="E58" s="16"/>
    </row>
    <row r="59" spans="1:5" hidden="1" x14ac:dyDescent="0.2">
      <c r="A59" s="24"/>
      <c r="B59" s="16"/>
      <c r="C59" s="16"/>
      <c r="D59" s="16"/>
      <c r="E59" s="16"/>
    </row>
    <row r="60" spans="1:5" hidden="1" x14ac:dyDescent="0.2">
      <c r="A60" s="24"/>
      <c r="B60" s="16"/>
      <c r="C60" s="16"/>
      <c r="D60" s="16"/>
      <c r="E60" s="16"/>
    </row>
  </sheetData>
  <sheetProtection sheet="1" formatCells="0" formatColumns="0" formatRows="0" insertColumns="0" insertRows="0" insertHyperlinks="0" deleteColumns="0" deleteRows="0" sort="0" autoFilter="0" pivotTables="0"/>
  <mergeCells count="15">
    <mergeCell ref="B7:E7"/>
    <mergeCell ref="B5:E5"/>
    <mergeCell ref="D35:E35"/>
    <mergeCell ref="A1:E1"/>
    <mergeCell ref="A16:E16"/>
    <mergeCell ref="A30:E30"/>
    <mergeCell ref="B2:E2"/>
    <mergeCell ref="B3:E3"/>
    <mergeCell ref="B4:E4"/>
    <mergeCell ref="A8:E8"/>
    <mergeCell ref="A9:E9"/>
    <mergeCell ref="B6:E6"/>
    <mergeCell ref="D14:E14"/>
    <mergeCell ref="D28:E28"/>
    <mergeCell ref="A10:E10"/>
  </mergeCells>
  <dataValidations xWindow="181" yWindow="647"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8 A12 A32 A34 A27"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1 A1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33 A19:A2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Travel</oddFooter>
  </headerFooter>
  <extLst>
    <ext xmlns:x14="http://schemas.microsoft.com/office/spreadsheetml/2009/9/main" uri="{CCE6A557-97BC-4b89-ADB6-D9C93CAAB3DF}">
      <x14:dataValidations xmlns:xm="http://schemas.microsoft.com/office/excel/2006/main" xWindow="181" yWindow="647"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B32:B34 B18:B27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21"/>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10" width="9.140625" hidden="1" customWidth="1"/>
    <col min="11" max="12" width="0" hidden="1" customWidth="1"/>
  </cols>
  <sheetData>
    <row r="1" spans="1:5" ht="26.25" customHeight="1" x14ac:dyDescent="0.2">
      <c r="A1" s="130" t="s">
        <v>184</v>
      </c>
      <c r="B1" s="130"/>
      <c r="C1" s="130"/>
      <c r="D1" s="130"/>
      <c r="E1" s="130"/>
    </row>
    <row r="2" spans="1:5" ht="21" customHeight="1" x14ac:dyDescent="0.2">
      <c r="A2" s="2" t="s">
        <v>99</v>
      </c>
      <c r="B2" s="128" t="str">
        <f>'Summary and sign-off'!B2:F2</f>
        <v>Tertiary Education Commission</v>
      </c>
      <c r="C2" s="128"/>
      <c r="D2" s="128"/>
      <c r="E2" s="128"/>
    </row>
    <row r="3" spans="1:5" ht="15.75" x14ac:dyDescent="0.2">
      <c r="A3" s="2" t="s">
        <v>194</v>
      </c>
      <c r="B3" s="128" t="str">
        <f>'Summary and sign-off'!B3:F3</f>
        <v>Tim Fowler</v>
      </c>
      <c r="C3" s="128"/>
      <c r="D3" s="128"/>
      <c r="E3" s="128"/>
    </row>
    <row r="4" spans="1:5" ht="21" customHeight="1" x14ac:dyDescent="0.2">
      <c r="A4" s="2" t="s">
        <v>100</v>
      </c>
      <c r="B4" s="128">
        <f>'Summary and sign-off'!B4:F4</f>
        <v>45839</v>
      </c>
      <c r="C4" s="128"/>
      <c r="D4" s="128"/>
      <c r="E4" s="128"/>
    </row>
    <row r="5" spans="1:5" ht="21" customHeight="1" x14ac:dyDescent="0.2">
      <c r="A5" s="2" t="s">
        <v>101</v>
      </c>
      <c r="B5" s="128">
        <f>'Summary and sign-off'!B5:F5</f>
        <v>46203</v>
      </c>
      <c r="C5" s="128"/>
      <c r="D5" s="128"/>
      <c r="E5" s="128"/>
    </row>
    <row r="6" spans="1:5" ht="21" customHeight="1" x14ac:dyDescent="0.2">
      <c r="A6" s="2" t="s">
        <v>102</v>
      </c>
      <c r="B6" s="123" t="s">
        <v>71</v>
      </c>
      <c r="C6" s="123"/>
      <c r="D6" s="123"/>
      <c r="E6" s="123"/>
    </row>
    <row r="7" spans="1:5" ht="21" customHeight="1" x14ac:dyDescent="0.2">
      <c r="A7" s="2" t="s">
        <v>47</v>
      </c>
      <c r="B7" s="123" t="s">
        <v>73</v>
      </c>
      <c r="C7" s="123"/>
      <c r="D7" s="123"/>
      <c r="E7" s="123"/>
    </row>
    <row r="8" spans="1:5" ht="35.25" customHeight="1" x14ac:dyDescent="0.2">
      <c r="A8" s="139" t="s">
        <v>197</v>
      </c>
      <c r="B8" s="139"/>
      <c r="C8" s="140"/>
      <c r="D8" s="140"/>
      <c r="E8" s="140"/>
    </row>
    <row r="9" spans="1:5" ht="35.25" customHeight="1" x14ac:dyDescent="0.2">
      <c r="A9" s="137" t="s">
        <v>196</v>
      </c>
      <c r="B9" s="138"/>
      <c r="C9" s="138"/>
      <c r="D9" s="138"/>
      <c r="E9" s="138"/>
    </row>
    <row r="10" spans="1:5" ht="27" customHeight="1" x14ac:dyDescent="0.2">
      <c r="A10" s="22" t="s">
        <v>185</v>
      </c>
      <c r="B10" s="22" t="s">
        <v>52</v>
      </c>
      <c r="C10" s="22" t="s">
        <v>195</v>
      </c>
      <c r="D10" s="22" t="s">
        <v>187</v>
      </c>
      <c r="E10" s="22" t="s">
        <v>104</v>
      </c>
    </row>
    <row r="11" spans="1:5" s="1" customFormat="1" x14ac:dyDescent="0.2">
      <c r="A11" s="108"/>
      <c r="B11" s="105"/>
      <c r="C11" s="109" t="s">
        <v>198</v>
      </c>
      <c r="D11" s="109"/>
      <c r="E11" s="110"/>
    </row>
    <row r="12" spans="1:5" s="1" customFormat="1" x14ac:dyDescent="0.2">
      <c r="A12" s="108"/>
      <c r="B12" s="105"/>
      <c r="C12" s="109"/>
      <c r="D12" s="109"/>
      <c r="E12" s="110"/>
    </row>
    <row r="13" spans="1:5" ht="34.5" customHeight="1" x14ac:dyDescent="0.2">
      <c r="A13" s="47" t="s">
        <v>115</v>
      </c>
      <c r="B13" s="56">
        <f>SUM(B11:B11)</f>
        <v>0</v>
      </c>
      <c r="C13" s="64"/>
      <c r="D13" s="129"/>
      <c r="E13" s="129"/>
    </row>
    <row r="14" spans="1:5" hidden="1" x14ac:dyDescent="0.2">
      <c r="A14" s="17"/>
      <c r="B14" s="16"/>
      <c r="C14" s="16"/>
      <c r="D14" s="16"/>
      <c r="E14" s="16"/>
    </row>
    <row r="15" spans="1:5" hidden="1" x14ac:dyDescent="0.2">
      <c r="A15" s="17" t="s">
        <v>63</v>
      </c>
      <c r="B15" s="18"/>
      <c r="C15" s="16"/>
      <c r="D15" s="16"/>
      <c r="E15" s="16"/>
    </row>
    <row r="16" spans="1:5" ht="12.75" hidden="1" customHeight="1" x14ac:dyDescent="0.2">
      <c r="A16" s="19" t="s">
        <v>116</v>
      </c>
      <c r="B16" s="19"/>
      <c r="C16" s="19"/>
      <c r="D16" s="19"/>
      <c r="E16" s="19"/>
    </row>
    <row r="17" spans="1:5" hidden="1" x14ac:dyDescent="0.2">
      <c r="A17" s="19" t="s">
        <v>117</v>
      </c>
      <c r="B17" s="19"/>
      <c r="C17" s="25"/>
      <c r="D17" s="25"/>
      <c r="E17" s="25"/>
    </row>
    <row r="18" spans="1:5" hidden="1" x14ac:dyDescent="0.2">
      <c r="A18" s="19" t="s">
        <v>69</v>
      </c>
      <c r="B18" s="18"/>
      <c r="C18" s="16"/>
      <c r="D18" s="16"/>
      <c r="E18" s="16"/>
    </row>
    <row r="19" spans="1:5" hidden="1" x14ac:dyDescent="0.2">
      <c r="A19" s="19" t="s">
        <v>118</v>
      </c>
      <c r="B19" s="19"/>
      <c r="C19" s="25"/>
      <c r="D19" s="25"/>
      <c r="E19" s="25"/>
    </row>
    <row r="20" spans="1:5" ht="12.75" hidden="1" customHeight="1" x14ac:dyDescent="0.2">
      <c r="A20" s="19" t="s">
        <v>119</v>
      </c>
      <c r="B20" s="19"/>
      <c r="C20" s="21"/>
      <c r="D20" s="21"/>
      <c r="E20" s="21"/>
    </row>
    <row r="21" spans="1:5" hidden="1" x14ac:dyDescent="0.2">
      <c r="A21" s="16"/>
      <c r="B21" s="16"/>
      <c r="C21" s="16"/>
      <c r="D21" s="16"/>
      <c r="E21" s="16"/>
    </row>
  </sheetData>
  <sheetProtection sheet="1" formatCells="0" formatColumns="0" formatRows="0" insertColumns="0" insertRows="0" insertHyperlinks="0" deleteColumns="0" deleteRows="0" sort="0" autoFilter="0" pivotTables="0"/>
  <mergeCells count="10">
    <mergeCell ref="D13:E13"/>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Hospitality</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3"/>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9" width="9.140625" hidden="1" customWidth="1"/>
    <col min="10" max="13" width="0" hidden="1" customWidth="1"/>
    <col min="14" max="16384" width="9.140625" hidden="1"/>
  </cols>
  <sheetData>
    <row r="1" spans="1:5" ht="26.25" customHeight="1" x14ac:dyDescent="0.2">
      <c r="A1" s="130" t="s">
        <v>184</v>
      </c>
      <c r="B1" s="130"/>
      <c r="C1" s="130"/>
      <c r="D1" s="130"/>
      <c r="E1" s="130"/>
    </row>
    <row r="2" spans="1:5" ht="21" customHeight="1" x14ac:dyDescent="0.2">
      <c r="A2" s="2" t="s">
        <v>99</v>
      </c>
      <c r="B2" s="128" t="str">
        <f>'Summary and sign-off'!B2:F2</f>
        <v>Tertiary Education Commission</v>
      </c>
      <c r="C2" s="128"/>
      <c r="D2" s="128"/>
      <c r="E2" s="128"/>
    </row>
    <row r="3" spans="1:5" ht="15.75" x14ac:dyDescent="0.2">
      <c r="A3" s="2" t="s">
        <v>194</v>
      </c>
      <c r="B3" s="128" t="str">
        <f>'Summary and sign-off'!B3:F3</f>
        <v>Tim Fowler</v>
      </c>
      <c r="C3" s="128"/>
      <c r="D3" s="128"/>
      <c r="E3" s="128"/>
    </row>
    <row r="4" spans="1:5" ht="21" customHeight="1" x14ac:dyDescent="0.2">
      <c r="A4" s="2" t="s">
        <v>100</v>
      </c>
      <c r="B4" s="128">
        <f>'Summary and sign-off'!B4:F4</f>
        <v>45839</v>
      </c>
      <c r="C4" s="128"/>
      <c r="D4" s="128"/>
      <c r="E4" s="128"/>
    </row>
    <row r="5" spans="1:5" ht="21" customHeight="1" x14ac:dyDescent="0.2">
      <c r="A5" s="2" t="s">
        <v>101</v>
      </c>
      <c r="B5" s="128">
        <f>'Summary and sign-off'!B5:F5</f>
        <v>46203</v>
      </c>
      <c r="C5" s="128"/>
      <c r="D5" s="128"/>
      <c r="E5" s="128"/>
    </row>
    <row r="6" spans="1:5" ht="21" customHeight="1" x14ac:dyDescent="0.2">
      <c r="A6" s="2" t="s">
        <v>102</v>
      </c>
      <c r="B6" s="123" t="s">
        <v>71</v>
      </c>
      <c r="C6" s="123"/>
      <c r="D6" s="123"/>
      <c r="E6" s="123"/>
    </row>
    <row r="7" spans="1:5" ht="21" customHeight="1" x14ac:dyDescent="0.2">
      <c r="A7" s="2" t="s">
        <v>47</v>
      </c>
      <c r="B7" s="123" t="s">
        <v>73</v>
      </c>
      <c r="C7" s="123"/>
      <c r="D7" s="123"/>
      <c r="E7" s="123"/>
    </row>
    <row r="8" spans="1:5" ht="35.25" customHeight="1" x14ac:dyDescent="0.2">
      <c r="A8" s="133" t="s">
        <v>120</v>
      </c>
      <c r="B8" s="133"/>
      <c r="C8" s="140"/>
      <c r="D8" s="140"/>
      <c r="E8" s="140"/>
    </row>
    <row r="9" spans="1:5" ht="35.25" customHeight="1" x14ac:dyDescent="0.2">
      <c r="A9" s="141" t="s">
        <v>188</v>
      </c>
      <c r="B9" s="142"/>
      <c r="C9" s="142"/>
      <c r="D9" s="142"/>
      <c r="E9" s="142"/>
    </row>
    <row r="10" spans="1:5" ht="27" customHeight="1" x14ac:dyDescent="0.2">
      <c r="A10" s="22" t="s">
        <v>185</v>
      </c>
      <c r="B10" s="22" t="s">
        <v>52</v>
      </c>
      <c r="C10" s="22" t="s">
        <v>186</v>
      </c>
      <c r="D10" s="22" t="s">
        <v>187</v>
      </c>
      <c r="E10" s="22" t="s">
        <v>104</v>
      </c>
    </row>
    <row r="11" spans="1:5" s="1" customFormat="1" hidden="1" x14ac:dyDescent="0.2">
      <c r="A11" s="92"/>
      <c r="B11" s="89"/>
      <c r="C11" s="93"/>
      <c r="D11" s="93"/>
      <c r="E11" s="94"/>
    </row>
    <row r="12" spans="1:5" s="1" customFormat="1" x14ac:dyDescent="0.2">
      <c r="A12" s="104">
        <v>45869</v>
      </c>
      <c r="B12" s="105">
        <v>21</v>
      </c>
      <c r="C12" s="109" t="s">
        <v>141</v>
      </c>
      <c r="D12" s="109" t="s">
        <v>142</v>
      </c>
      <c r="E12" s="110" t="s">
        <v>171</v>
      </c>
    </row>
    <row r="13" spans="1:5" s="1" customFormat="1" x14ac:dyDescent="0.2">
      <c r="A13" s="104">
        <v>45869</v>
      </c>
      <c r="B13" s="105">
        <v>8.14</v>
      </c>
      <c r="C13" s="109" t="s">
        <v>143</v>
      </c>
      <c r="D13" s="109" t="s">
        <v>142</v>
      </c>
      <c r="E13" s="110" t="s">
        <v>171</v>
      </c>
    </row>
    <row r="14" spans="1:5" s="1" customFormat="1" x14ac:dyDescent="0.2">
      <c r="A14" s="104">
        <v>45869</v>
      </c>
      <c r="B14" s="105">
        <v>10</v>
      </c>
      <c r="C14" s="109" t="s">
        <v>144</v>
      </c>
      <c r="D14" s="109" t="s">
        <v>145</v>
      </c>
      <c r="E14" s="110" t="s">
        <v>171</v>
      </c>
    </row>
    <row r="15" spans="1:5" s="1" customFormat="1" x14ac:dyDescent="0.2">
      <c r="A15" s="104">
        <v>45900</v>
      </c>
      <c r="B15" s="105">
        <v>21</v>
      </c>
      <c r="C15" s="109" t="s">
        <v>146</v>
      </c>
      <c r="D15" s="109" t="s">
        <v>142</v>
      </c>
      <c r="E15" s="110" t="s">
        <v>171</v>
      </c>
    </row>
    <row r="16" spans="1:5" s="1" customFormat="1" x14ac:dyDescent="0.2">
      <c r="A16" s="104">
        <v>45900</v>
      </c>
      <c r="B16" s="105">
        <v>1.1100000000000001</v>
      </c>
      <c r="C16" s="109" t="s">
        <v>147</v>
      </c>
      <c r="D16" s="109" t="s">
        <v>142</v>
      </c>
      <c r="E16" s="110" t="s">
        <v>171</v>
      </c>
    </row>
    <row r="17" spans="1:5" s="1" customFormat="1" x14ac:dyDescent="0.2">
      <c r="A17" s="104">
        <v>45900</v>
      </c>
      <c r="B17" s="105">
        <v>10</v>
      </c>
      <c r="C17" s="109" t="s">
        <v>148</v>
      </c>
      <c r="D17" s="109" t="s">
        <v>145</v>
      </c>
      <c r="E17" s="110" t="s">
        <v>171</v>
      </c>
    </row>
    <row r="18" spans="1:5" s="1" customFormat="1" x14ac:dyDescent="0.2">
      <c r="A18" s="104">
        <v>45930</v>
      </c>
      <c r="B18" s="105">
        <v>21</v>
      </c>
      <c r="C18" s="109" t="s">
        <v>149</v>
      </c>
      <c r="D18" s="109" t="s">
        <v>142</v>
      </c>
      <c r="E18" s="110" t="s">
        <v>171</v>
      </c>
    </row>
    <row r="19" spans="1:5" s="1" customFormat="1" x14ac:dyDescent="0.2">
      <c r="A19" s="104">
        <v>45930</v>
      </c>
      <c r="B19" s="105">
        <v>0.51</v>
      </c>
      <c r="C19" s="109" t="s">
        <v>150</v>
      </c>
      <c r="D19" s="109" t="s">
        <v>142</v>
      </c>
      <c r="E19" s="110" t="s">
        <v>171</v>
      </c>
    </row>
    <row r="20" spans="1:5" s="1" customFormat="1" x14ac:dyDescent="0.2">
      <c r="A20" s="104">
        <v>45930</v>
      </c>
      <c r="B20" s="105">
        <v>10</v>
      </c>
      <c r="C20" s="109" t="s">
        <v>151</v>
      </c>
      <c r="D20" s="109" t="s">
        <v>145</v>
      </c>
      <c r="E20" s="110" t="s">
        <v>171</v>
      </c>
    </row>
    <row r="21" spans="1:5" s="1" customFormat="1" x14ac:dyDescent="0.2">
      <c r="A21" s="104">
        <v>45961</v>
      </c>
      <c r="B21" s="105">
        <v>21</v>
      </c>
      <c r="C21" s="109" t="s">
        <v>152</v>
      </c>
      <c r="D21" s="109" t="s">
        <v>142</v>
      </c>
      <c r="E21" s="110" t="s">
        <v>171</v>
      </c>
    </row>
    <row r="22" spans="1:5" s="1" customFormat="1" x14ac:dyDescent="0.2">
      <c r="A22" s="108">
        <v>45961</v>
      </c>
      <c r="B22" s="105">
        <v>2.38</v>
      </c>
      <c r="C22" s="109" t="s">
        <v>153</v>
      </c>
      <c r="D22" s="109" t="s">
        <v>142</v>
      </c>
      <c r="E22" s="110" t="s">
        <v>171</v>
      </c>
    </row>
    <row r="23" spans="1:5" s="1" customFormat="1" x14ac:dyDescent="0.2">
      <c r="A23" s="108">
        <v>45961</v>
      </c>
      <c r="B23" s="105">
        <v>10</v>
      </c>
      <c r="C23" s="109" t="s">
        <v>154</v>
      </c>
      <c r="D23" s="109" t="s">
        <v>145</v>
      </c>
      <c r="E23" s="110" t="s">
        <v>171</v>
      </c>
    </row>
    <row r="24" spans="1:5" s="1" customFormat="1" x14ac:dyDescent="0.2">
      <c r="A24" s="108">
        <v>45991</v>
      </c>
      <c r="B24" s="105">
        <v>21</v>
      </c>
      <c r="C24" s="109" t="s">
        <v>155</v>
      </c>
      <c r="D24" s="109" t="s">
        <v>142</v>
      </c>
      <c r="E24" s="110" t="s">
        <v>171</v>
      </c>
    </row>
    <row r="25" spans="1:5" s="1" customFormat="1" x14ac:dyDescent="0.2">
      <c r="A25" s="108">
        <v>45991</v>
      </c>
      <c r="B25" s="105">
        <v>2.83</v>
      </c>
      <c r="C25" s="109" t="s">
        <v>156</v>
      </c>
      <c r="D25" s="109" t="s">
        <v>142</v>
      </c>
      <c r="E25" s="110" t="s">
        <v>171</v>
      </c>
    </row>
    <row r="26" spans="1:5" s="1" customFormat="1" x14ac:dyDescent="0.2">
      <c r="A26" s="108">
        <v>45991</v>
      </c>
      <c r="B26" s="105">
        <v>10</v>
      </c>
      <c r="C26" s="109" t="s">
        <v>157</v>
      </c>
      <c r="D26" s="109" t="s">
        <v>145</v>
      </c>
      <c r="E26" s="110" t="s">
        <v>171</v>
      </c>
    </row>
    <row r="27" spans="1:5" s="1" customFormat="1" x14ac:dyDescent="0.2">
      <c r="A27" s="108">
        <v>46021</v>
      </c>
      <c r="B27" s="105">
        <v>21</v>
      </c>
      <c r="C27" s="109" t="s">
        <v>158</v>
      </c>
      <c r="D27" s="109" t="s">
        <v>142</v>
      </c>
      <c r="E27" s="110" t="s">
        <v>171</v>
      </c>
    </row>
    <row r="28" spans="1:5" s="1" customFormat="1" x14ac:dyDescent="0.2">
      <c r="A28" s="108">
        <v>46021</v>
      </c>
      <c r="B28" s="105">
        <v>1.2</v>
      </c>
      <c r="C28" s="109" t="s">
        <v>159</v>
      </c>
      <c r="D28" s="109" t="s">
        <v>142</v>
      </c>
      <c r="E28" s="110" t="s">
        <v>171</v>
      </c>
    </row>
    <row r="29" spans="1:5" s="1" customFormat="1" x14ac:dyDescent="0.2">
      <c r="A29" s="108">
        <v>46021</v>
      </c>
      <c r="B29" s="105">
        <v>10</v>
      </c>
      <c r="C29" s="109" t="s">
        <v>160</v>
      </c>
      <c r="D29" s="109" t="s">
        <v>145</v>
      </c>
      <c r="E29" s="110" t="s">
        <v>171</v>
      </c>
    </row>
    <row r="30" spans="1:5" s="1" customFormat="1" x14ac:dyDescent="0.2">
      <c r="A30" s="108">
        <v>46053</v>
      </c>
      <c r="B30" s="105">
        <v>21</v>
      </c>
      <c r="C30" s="109" t="s">
        <v>161</v>
      </c>
      <c r="D30" s="109" t="s">
        <v>142</v>
      </c>
      <c r="E30" s="110" t="s">
        <v>171</v>
      </c>
    </row>
    <row r="31" spans="1:5" s="1" customFormat="1" x14ac:dyDescent="0.2">
      <c r="A31" s="108">
        <v>46053</v>
      </c>
      <c r="B31" s="105">
        <v>2.0499999999999998</v>
      </c>
      <c r="C31" s="109" t="s">
        <v>162</v>
      </c>
      <c r="D31" s="109" t="s">
        <v>142</v>
      </c>
      <c r="E31" s="110" t="s">
        <v>171</v>
      </c>
    </row>
    <row r="32" spans="1:5" s="1" customFormat="1" x14ac:dyDescent="0.2">
      <c r="A32" s="108">
        <v>46053</v>
      </c>
      <c r="B32" s="105">
        <v>10</v>
      </c>
      <c r="C32" s="109" t="s">
        <v>163</v>
      </c>
      <c r="D32" s="109" t="s">
        <v>145</v>
      </c>
      <c r="E32" s="110" t="s">
        <v>171</v>
      </c>
    </row>
    <row r="33" spans="1:5" s="1" customFormat="1" x14ac:dyDescent="0.2">
      <c r="A33" s="108">
        <v>46081</v>
      </c>
      <c r="B33" s="105">
        <v>21</v>
      </c>
      <c r="C33" s="109" t="s">
        <v>164</v>
      </c>
      <c r="D33" s="109" t="s">
        <v>142</v>
      </c>
      <c r="E33" s="110" t="s">
        <v>171</v>
      </c>
    </row>
    <row r="34" spans="1:5" s="1" customFormat="1" x14ac:dyDescent="0.2">
      <c r="A34" s="108">
        <v>46081</v>
      </c>
      <c r="B34" s="105">
        <v>1.8</v>
      </c>
      <c r="C34" s="109" t="s">
        <v>165</v>
      </c>
      <c r="D34" s="109" t="s">
        <v>142</v>
      </c>
      <c r="E34" s="110" t="s">
        <v>171</v>
      </c>
    </row>
    <row r="35" spans="1:5" s="1" customFormat="1" x14ac:dyDescent="0.2">
      <c r="A35" s="108">
        <v>46081</v>
      </c>
      <c r="B35" s="105">
        <v>10</v>
      </c>
      <c r="C35" s="109" t="s">
        <v>166</v>
      </c>
      <c r="D35" s="109" t="s">
        <v>145</v>
      </c>
      <c r="E35" s="110" t="s">
        <v>171</v>
      </c>
    </row>
    <row r="36" spans="1:5" s="1" customFormat="1" x14ac:dyDescent="0.2">
      <c r="A36" s="108">
        <v>46112</v>
      </c>
      <c r="B36" s="105">
        <v>21</v>
      </c>
      <c r="C36" s="109" t="s">
        <v>167</v>
      </c>
      <c r="D36" s="109" t="s">
        <v>142</v>
      </c>
      <c r="E36" s="110" t="s">
        <v>171</v>
      </c>
    </row>
    <row r="37" spans="1:5" s="1" customFormat="1" x14ac:dyDescent="0.2">
      <c r="A37" s="108">
        <v>46112</v>
      </c>
      <c r="B37" s="105">
        <v>0.17</v>
      </c>
      <c r="C37" s="109" t="s">
        <v>168</v>
      </c>
      <c r="D37" s="109" t="s">
        <v>142</v>
      </c>
      <c r="E37" s="110" t="s">
        <v>171</v>
      </c>
    </row>
    <row r="38" spans="1:5" s="1" customFormat="1" x14ac:dyDescent="0.2">
      <c r="A38" s="108">
        <v>46112</v>
      </c>
      <c r="B38" s="105">
        <v>10</v>
      </c>
      <c r="C38" s="109" t="s">
        <v>169</v>
      </c>
      <c r="D38" s="109" t="s">
        <v>145</v>
      </c>
      <c r="E38" s="110" t="s">
        <v>171</v>
      </c>
    </row>
    <row r="39" spans="1:5" s="1" customFormat="1" x14ac:dyDescent="0.2">
      <c r="A39" s="108">
        <v>46142</v>
      </c>
      <c r="B39" s="105">
        <v>21</v>
      </c>
      <c r="C39" s="109" t="s">
        <v>172</v>
      </c>
      <c r="D39" s="109" t="s">
        <v>142</v>
      </c>
      <c r="E39" s="110" t="s">
        <v>171</v>
      </c>
    </row>
    <row r="40" spans="1:5" s="1" customFormat="1" x14ac:dyDescent="0.2">
      <c r="A40" s="108">
        <v>46142</v>
      </c>
      <c r="B40" s="105">
        <v>0.34</v>
      </c>
      <c r="C40" s="109" t="s">
        <v>173</v>
      </c>
      <c r="D40" s="109" t="s">
        <v>142</v>
      </c>
      <c r="E40" s="110" t="s">
        <v>171</v>
      </c>
    </row>
    <row r="41" spans="1:5" s="1" customFormat="1" x14ac:dyDescent="0.2">
      <c r="A41" s="108">
        <v>46142</v>
      </c>
      <c r="B41" s="105">
        <v>10</v>
      </c>
      <c r="C41" s="109" t="s">
        <v>174</v>
      </c>
      <c r="D41" s="109" t="s">
        <v>145</v>
      </c>
      <c r="E41" s="110" t="s">
        <v>171</v>
      </c>
    </row>
    <row r="42" spans="1:5" s="1" customFormat="1" x14ac:dyDescent="0.2">
      <c r="A42" s="108">
        <v>46143</v>
      </c>
      <c r="B42" s="105">
        <v>1600</v>
      </c>
      <c r="C42" s="109" t="s">
        <v>217</v>
      </c>
      <c r="D42" s="109" t="s">
        <v>170</v>
      </c>
      <c r="E42" s="110" t="s">
        <v>171</v>
      </c>
    </row>
    <row r="43" spans="1:5" s="1" customFormat="1" x14ac:dyDescent="0.2">
      <c r="A43" s="108">
        <v>46173</v>
      </c>
      <c r="B43" s="105">
        <v>19.649999999999999</v>
      </c>
      <c r="C43" s="109" t="s">
        <v>175</v>
      </c>
      <c r="D43" s="109" t="s">
        <v>142</v>
      </c>
      <c r="E43" s="110" t="s">
        <v>171</v>
      </c>
    </row>
    <row r="44" spans="1:5" s="1" customFormat="1" x14ac:dyDescent="0.2">
      <c r="A44" s="108">
        <v>46173</v>
      </c>
      <c r="B44" s="105">
        <v>1.03</v>
      </c>
      <c r="C44" s="109" t="s">
        <v>176</v>
      </c>
      <c r="D44" s="109" t="s">
        <v>142</v>
      </c>
      <c r="E44" s="110" t="s">
        <v>171</v>
      </c>
    </row>
    <row r="45" spans="1:5" s="1" customFormat="1" x14ac:dyDescent="0.2">
      <c r="A45" s="108">
        <v>46173</v>
      </c>
      <c r="B45" s="105">
        <v>10</v>
      </c>
      <c r="C45" s="109" t="s">
        <v>177</v>
      </c>
      <c r="D45" s="109" t="s">
        <v>145</v>
      </c>
      <c r="E45" s="110" t="s">
        <v>171</v>
      </c>
    </row>
    <row r="46" spans="1:5" s="1" customFormat="1" x14ac:dyDescent="0.2">
      <c r="A46" s="108">
        <v>46203</v>
      </c>
      <c r="B46" s="105">
        <v>21</v>
      </c>
      <c r="C46" s="109" t="s">
        <v>178</v>
      </c>
      <c r="D46" s="109" t="s">
        <v>142</v>
      </c>
      <c r="E46" s="110" t="s">
        <v>171</v>
      </c>
    </row>
    <row r="47" spans="1:5" s="1" customFormat="1" x14ac:dyDescent="0.2">
      <c r="A47" s="108">
        <v>46203</v>
      </c>
      <c r="B47" s="105">
        <v>0.77</v>
      </c>
      <c r="C47" s="109" t="s">
        <v>179</v>
      </c>
      <c r="D47" s="109" t="s">
        <v>142</v>
      </c>
      <c r="E47" s="110" t="s">
        <v>171</v>
      </c>
    </row>
    <row r="48" spans="1:5" s="1" customFormat="1" x14ac:dyDescent="0.2">
      <c r="A48" s="108">
        <v>46203</v>
      </c>
      <c r="B48" s="105">
        <v>10</v>
      </c>
      <c r="C48" s="109" t="s">
        <v>180</v>
      </c>
      <c r="D48" s="109" t="s">
        <v>145</v>
      </c>
      <c r="E48" s="110" t="s">
        <v>171</v>
      </c>
    </row>
    <row r="49" spans="1:5" ht="34.5" customHeight="1" x14ac:dyDescent="0.2">
      <c r="A49" s="47" t="s">
        <v>121</v>
      </c>
      <c r="B49" s="56">
        <f>SUM(B11:B48)</f>
        <v>1992.98</v>
      </c>
      <c r="C49" s="64"/>
      <c r="D49" s="129"/>
      <c r="E49" s="129"/>
    </row>
    <row r="50" spans="1:5" ht="14.1" hidden="1" customHeight="1" x14ac:dyDescent="0.2">
      <c r="B50" s="16"/>
      <c r="C50" s="16"/>
      <c r="D50" s="16"/>
      <c r="E50" s="16"/>
    </row>
    <row r="51" spans="1:5" hidden="1" x14ac:dyDescent="0.2">
      <c r="A51" s="17" t="s">
        <v>122</v>
      </c>
      <c r="B51" s="16"/>
      <c r="C51" s="16"/>
      <c r="D51" s="16"/>
      <c r="E51" s="16"/>
    </row>
    <row r="52" spans="1:5" ht="12.6" hidden="1" customHeight="1" x14ac:dyDescent="0.2">
      <c r="A52" s="19" t="s">
        <v>109</v>
      </c>
      <c r="B52" s="16"/>
      <c r="C52" s="16"/>
      <c r="D52" s="16"/>
      <c r="E52" s="16"/>
    </row>
    <row r="53" spans="1:5" hidden="1" x14ac:dyDescent="0.2">
      <c r="A53" s="19" t="s">
        <v>69</v>
      </c>
      <c r="B53" s="18"/>
      <c r="C53" s="16"/>
      <c r="D53" s="16"/>
      <c r="E53" s="16"/>
    </row>
    <row r="54" spans="1:5" hidden="1" x14ac:dyDescent="0.2">
      <c r="A54" s="19" t="s">
        <v>118</v>
      </c>
      <c r="C54" s="16"/>
      <c r="D54" s="16"/>
      <c r="E54" s="16"/>
    </row>
    <row r="55" spans="1:5" ht="12.75" hidden="1" customHeight="1" x14ac:dyDescent="0.2">
      <c r="A55" s="19" t="s">
        <v>119</v>
      </c>
      <c r="B55" s="23"/>
      <c r="C55" s="21"/>
      <c r="D55" s="21"/>
      <c r="E55" s="21"/>
    </row>
    <row r="56" spans="1:5" hidden="1" x14ac:dyDescent="0.2">
      <c r="B56" s="24"/>
      <c r="C56" s="16"/>
      <c r="D56" s="16"/>
      <c r="E56" s="16"/>
    </row>
    <row r="57" spans="1:5" hidden="1" x14ac:dyDescent="0.2">
      <c r="A57" s="16"/>
      <c r="B57" s="16"/>
      <c r="C57" s="16"/>
      <c r="D57" s="16"/>
    </row>
    <row r="58" spans="1:5" ht="12.75" hidden="1" customHeight="1" x14ac:dyDescent="0.2"/>
    <row r="59" spans="1:5" hidden="1" x14ac:dyDescent="0.2">
      <c r="A59" s="16"/>
      <c r="B59" s="16"/>
      <c r="C59" s="16"/>
      <c r="D59" s="16"/>
      <c r="E59" s="16"/>
    </row>
    <row r="60" spans="1:5" hidden="1" x14ac:dyDescent="0.2">
      <c r="A60" s="16"/>
      <c r="B60" s="16"/>
      <c r="C60" s="16"/>
      <c r="D60" s="16"/>
      <c r="E60" s="16"/>
    </row>
    <row r="61" spans="1:5" hidden="1" x14ac:dyDescent="0.2">
      <c r="A61" s="16"/>
      <c r="B61" s="16"/>
      <c r="C61" s="16"/>
      <c r="D61" s="16"/>
      <c r="E61" s="16"/>
    </row>
    <row r="62" spans="1:5" hidden="1" x14ac:dyDescent="0.2">
      <c r="A62" s="16"/>
      <c r="B62" s="16"/>
      <c r="C62" s="16"/>
      <c r="D62" s="16"/>
      <c r="E62" s="16"/>
    </row>
    <row r="63" spans="1:5" hidden="1" x14ac:dyDescent="0.2">
      <c r="A63" s="16"/>
      <c r="B63" s="16"/>
      <c r="C63" s="16"/>
      <c r="D63" s="16"/>
      <c r="E63" s="16"/>
    </row>
  </sheetData>
  <sheetProtection sheet="1" formatCells="0" formatColumns="0" formatRows="0" insertColumns="0" insertRows="0" insertHyperlinks="0" deleteColumns="0" deleteRows="0" sort="0" autoFilter="0" pivotTables="0"/>
  <mergeCells count="10">
    <mergeCell ref="D49:E49"/>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38 A39:A48"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All other expenses</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B11:B38 B39:B48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J33"/>
  <sheetViews>
    <sheetView zoomScaleNormal="100" workbookViewId="0">
      <selection sqref="A1:F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10" width="9.140625" hidden="1" customWidth="1"/>
    <col min="11" max="14" width="0" hidden="1" customWidth="1"/>
  </cols>
  <sheetData>
    <row r="1" spans="1:6" ht="26.25" customHeight="1" x14ac:dyDescent="0.2">
      <c r="A1" s="130" t="s">
        <v>183</v>
      </c>
      <c r="B1" s="130"/>
      <c r="C1" s="130"/>
      <c r="D1" s="130"/>
      <c r="E1" s="130"/>
      <c r="F1" s="130"/>
    </row>
    <row r="2" spans="1:6" ht="21" customHeight="1" x14ac:dyDescent="0.2">
      <c r="A2" s="2" t="s">
        <v>99</v>
      </c>
      <c r="B2" s="128" t="str">
        <f>'Summary and sign-off'!B2:F2</f>
        <v>Tertiary Education Commission</v>
      </c>
      <c r="C2" s="128"/>
      <c r="D2" s="128"/>
      <c r="E2" s="128"/>
      <c r="F2" s="128"/>
    </row>
    <row r="3" spans="1:6" ht="15.75" x14ac:dyDescent="0.2">
      <c r="A3" s="2" t="s">
        <v>194</v>
      </c>
      <c r="B3" s="128" t="str">
        <f>'Summary and sign-off'!B3:F3</f>
        <v>Tim Fowler</v>
      </c>
      <c r="C3" s="128"/>
      <c r="D3" s="128"/>
      <c r="E3" s="128"/>
      <c r="F3" s="128"/>
    </row>
    <row r="4" spans="1:6" ht="21" customHeight="1" x14ac:dyDescent="0.2">
      <c r="A4" s="2" t="s">
        <v>100</v>
      </c>
      <c r="B4" s="128">
        <f>'Summary and sign-off'!B4:F4</f>
        <v>45839</v>
      </c>
      <c r="C4" s="128"/>
      <c r="D4" s="128"/>
      <c r="E4" s="128"/>
      <c r="F4" s="128"/>
    </row>
    <row r="5" spans="1:6" ht="21" customHeight="1" x14ac:dyDescent="0.2">
      <c r="A5" s="2" t="s">
        <v>101</v>
      </c>
      <c r="B5" s="128">
        <f>'Summary and sign-off'!B5:F5</f>
        <v>46203</v>
      </c>
      <c r="C5" s="128"/>
      <c r="D5" s="128"/>
      <c r="E5" s="128"/>
      <c r="F5" s="128"/>
    </row>
    <row r="6" spans="1:6" ht="21" customHeight="1" x14ac:dyDescent="0.2">
      <c r="A6" s="2" t="s">
        <v>123</v>
      </c>
      <c r="B6" s="123" t="s">
        <v>71</v>
      </c>
      <c r="C6" s="123"/>
      <c r="D6" s="123"/>
      <c r="E6" s="123"/>
      <c r="F6" s="123"/>
    </row>
    <row r="7" spans="1:6" ht="21" customHeight="1" x14ac:dyDescent="0.2">
      <c r="A7" s="2" t="s">
        <v>47</v>
      </c>
      <c r="B7" s="123" t="s">
        <v>73</v>
      </c>
      <c r="C7" s="123"/>
      <c r="D7" s="123"/>
      <c r="E7" s="123"/>
      <c r="F7" s="123"/>
    </row>
    <row r="8" spans="1:6" ht="36" customHeight="1" x14ac:dyDescent="0.2">
      <c r="A8" s="133" t="s">
        <v>124</v>
      </c>
      <c r="B8" s="133"/>
      <c r="C8" s="133"/>
      <c r="D8" s="133"/>
      <c r="E8" s="133"/>
      <c r="F8" s="133"/>
    </row>
    <row r="9" spans="1:6" ht="36" customHeight="1" x14ac:dyDescent="0.2">
      <c r="A9" s="141" t="s">
        <v>199</v>
      </c>
      <c r="B9" s="142"/>
      <c r="C9" s="142"/>
      <c r="D9" s="142"/>
      <c r="E9" s="142"/>
      <c r="F9" s="142"/>
    </row>
    <row r="10" spans="1:6" ht="39" customHeight="1" x14ac:dyDescent="0.2">
      <c r="A10" s="22" t="s">
        <v>185</v>
      </c>
      <c r="B10" s="99" t="s">
        <v>193</v>
      </c>
      <c r="C10" s="99" t="s">
        <v>192</v>
      </c>
      <c r="D10" s="99" t="s">
        <v>191</v>
      </c>
      <c r="E10" s="99" t="s">
        <v>189</v>
      </c>
      <c r="F10" s="99" t="s">
        <v>190</v>
      </c>
    </row>
    <row r="11" spans="1:6" s="1" customFormat="1" x14ac:dyDescent="0.2">
      <c r="A11" s="104"/>
      <c r="B11" s="109" t="s">
        <v>219</v>
      </c>
      <c r="C11" s="111"/>
      <c r="D11" s="109"/>
      <c r="E11" s="112"/>
      <c r="F11" s="110"/>
    </row>
    <row r="12" spans="1:6" s="1" customFormat="1" x14ac:dyDescent="0.2">
      <c r="A12" s="104"/>
      <c r="B12" s="109"/>
      <c r="C12" s="111"/>
      <c r="D12" s="109"/>
      <c r="E12" s="112"/>
      <c r="F12" s="110"/>
    </row>
    <row r="13" spans="1:6" ht="34.5" customHeight="1" x14ac:dyDescent="0.2">
      <c r="A13" s="100" t="s">
        <v>125</v>
      </c>
      <c r="B13" s="101" t="s">
        <v>126</v>
      </c>
      <c r="C13" s="102">
        <f>C14+C15</f>
        <v>0</v>
      </c>
      <c r="D13" s="103"/>
      <c r="E13" s="129"/>
      <c r="F13" s="129"/>
    </row>
    <row r="14" spans="1:6" ht="25.5" customHeight="1" x14ac:dyDescent="0.25">
      <c r="A14" s="48"/>
      <c r="B14" s="49" t="s">
        <v>86</v>
      </c>
      <c r="C14" s="50">
        <f>COUNTIF(C11:C11,'Summary and sign-off'!A45)</f>
        <v>0</v>
      </c>
      <c r="D14" s="13"/>
      <c r="E14" s="14"/>
      <c r="F14" s="15"/>
    </row>
    <row r="15" spans="1:6" ht="25.5" customHeight="1" x14ac:dyDescent="0.25">
      <c r="A15" s="48"/>
      <c r="B15" s="49" t="s">
        <v>87</v>
      </c>
      <c r="C15" s="50">
        <f>COUNTIF(C11:C11,'Summary and sign-off'!A46)</f>
        <v>0</v>
      </c>
      <c r="D15" s="13"/>
      <c r="E15" s="14"/>
      <c r="F15" s="15"/>
    </row>
    <row r="16" spans="1:6" hidden="1" x14ac:dyDescent="0.2">
      <c r="A16" s="16"/>
      <c r="B16" s="17"/>
      <c r="C16" s="16"/>
      <c r="D16" s="18"/>
      <c r="E16" s="18"/>
      <c r="F16" s="16"/>
    </row>
    <row r="17" spans="1:6" hidden="1" x14ac:dyDescent="0.2">
      <c r="A17" s="17" t="s">
        <v>122</v>
      </c>
      <c r="B17" s="17"/>
      <c r="C17" s="17"/>
      <c r="D17" s="17"/>
      <c r="E17" s="17"/>
      <c r="F17" s="17"/>
    </row>
    <row r="18" spans="1:6" ht="12.6" hidden="1" customHeight="1" x14ac:dyDescent="0.2">
      <c r="A18" s="19" t="s">
        <v>109</v>
      </c>
      <c r="B18" s="16"/>
      <c r="C18" s="16"/>
      <c r="D18" s="16"/>
      <c r="E18" s="16"/>
    </row>
    <row r="19" spans="1:6" hidden="1" x14ac:dyDescent="0.2">
      <c r="A19" s="19" t="s">
        <v>69</v>
      </c>
      <c r="B19" s="18"/>
      <c r="C19" s="16"/>
      <c r="D19" s="16"/>
      <c r="E19" s="16"/>
      <c r="F19" s="16"/>
    </row>
    <row r="20" spans="1:6" hidden="1" x14ac:dyDescent="0.2">
      <c r="A20" s="19" t="s">
        <v>127</v>
      </c>
      <c r="B20" s="20"/>
      <c r="C20" s="20"/>
      <c r="D20" s="20"/>
      <c r="E20" s="20"/>
      <c r="F20" s="20"/>
    </row>
    <row r="21" spans="1:6" ht="12.75" hidden="1" customHeight="1" x14ac:dyDescent="0.2">
      <c r="A21" s="19" t="s">
        <v>128</v>
      </c>
      <c r="B21" s="16"/>
      <c r="C21" s="16"/>
      <c r="D21" s="16"/>
      <c r="E21" s="16"/>
      <c r="F21" s="16"/>
    </row>
    <row r="22" spans="1:6" ht="12.95" hidden="1" customHeight="1" x14ac:dyDescent="0.2">
      <c r="A22" s="19" t="s">
        <v>129</v>
      </c>
      <c r="B22" s="16"/>
      <c r="C22" s="16"/>
      <c r="D22" s="16"/>
      <c r="E22" s="16"/>
      <c r="F22" s="16"/>
    </row>
    <row r="23" spans="1:6" hidden="1" x14ac:dyDescent="0.2">
      <c r="A23" s="19" t="s">
        <v>130</v>
      </c>
      <c r="C23" s="16"/>
      <c r="D23" s="16"/>
      <c r="E23" s="16"/>
      <c r="F23" s="16"/>
    </row>
    <row r="24" spans="1:6" ht="12.75" hidden="1" customHeight="1" x14ac:dyDescent="0.2">
      <c r="A24" s="19" t="s">
        <v>119</v>
      </c>
      <c r="B24" s="19"/>
      <c r="C24" s="21"/>
      <c r="D24" s="21"/>
      <c r="E24" s="21"/>
      <c r="F24" s="21"/>
    </row>
    <row r="25" spans="1:6" ht="12.75" hidden="1" customHeight="1" x14ac:dyDescent="0.2">
      <c r="A25" s="19"/>
      <c r="B25" s="19"/>
      <c r="C25" s="21"/>
      <c r="D25" s="21"/>
      <c r="E25" s="21"/>
      <c r="F25" s="21"/>
    </row>
    <row r="26" spans="1:6" ht="12.75" hidden="1" customHeight="1" x14ac:dyDescent="0.2">
      <c r="A26" s="19"/>
      <c r="B26" s="19"/>
      <c r="C26" s="21"/>
      <c r="D26" s="21"/>
      <c r="E26" s="21"/>
      <c r="F26" s="21"/>
    </row>
    <row r="29" spans="1:6" hidden="1" x14ac:dyDescent="0.2">
      <c r="A29" s="17"/>
      <c r="B29" s="17"/>
      <c r="C29" s="17"/>
      <c r="D29" s="17"/>
      <c r="E29" s="17"/>
      <c r="F29" s="17"/>
    </row>
    <row r="30" spans="1:6" hidden="1" x14ac:dyDescent="0.2">
      <c r="A30" s="17"/>
      <c r="B30" s="17"/>
      <c r="C30" s="17"/>
      <c r="D30" s="17"/>
      <c r="E30" s="17"/>
      <c r="F30" s="17"/>
    </row>
    <row r="31" spans="1:6" hidden="1" x14ac:dyDescent="0.2">
      <c r="A31" s="17"/>
      <c r="B31" s="17"/>
      <c r="C31" s="17"/>
      <c r="D31" s="17"/>
      <c r="E31" s="17"/>
      <c r="F31" s="17"/>
    </row>
    <row r="32" spans="1:6" hidden="1" x14ac:dyDescent="0.2">
      <c r="A32" s="17"/>
      <c r="B32" s="17"/>
      <c r="C32" s="17"/>
      <c r="D32" s="17"/>
      <c r="E32" s="17"/>
      <c r="F32" s="17"/>
    </row>
    <row r="33" spans="1:6" hidden="1" x14ac:dyDescent="0.2">
      <c r="A33" s="17"/>
      <c r="B33" s="17"/>
      <c r="C33" s="17"/>
      <c r="D33" s="17"/>
      <c r="E33" s="17"/>
      <c r="F33" s="17"/>
    </row>
  </sheetData>
  <sheetProtection sheet="1" formatCells="0" formatColumns="0" formatRows="0" insertColumns="0" insertRows="0" insertHyperlinks="0" deleteColumns="0" deleteRows="0" sort="0" autoFilter="0" pivotTables="0"/>
  <dataConsolidate/>
  <mergeCells count="10">
    <mergeCell ref="E13:F13"/>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&amp;C&amp;"Aptos"&amp;12&amp;K000000 UNCLASSIFIED&amp;1#_x000D_</oddHeader>
    <oddFooter>&amp;LCE Expense Disclosure Workbook 2018&amp;C_x000D_&amp;1#&amp;"Aptos"&amp;12&amp;K000000 UNCLASSIFIED&amp;RWorksheet - Gifts and benefits</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C11:C12</xm:sqref>
        </x14:dataValidation>
        <x14:dataValidation type="list" errorStyle="information" operator="greaterThan" allowBlank="1" showInputMessage="1" prompt="Provide specific $ value if possible" xr:uid="{00000000-0002-0000-0500-000003000000}">
          <x14:formula1>
            <xm:f>'Summary and sign-off'!$A$39:$A$44</xm:f>
          </x14:formula1>
          <xm:sqref>E11:E12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02c5ae3-526b-4468-980d-e1adba4df115">FNSP-1769519848-49724</_dlc_DocId>
    <_dlc_DocIdUrl xmlns="502c5ae3-526b-4468-980d-e1adba4df115">
      <Url>https://tecgovtnz.sharepoint.com/sites/DOC-Finance/_layouts/15/DocIdRedir.aspx?ID=FNSP-1769519848-49724</Url>
      <Description>FNSP-1769519848-49724</Description>
    </_dlc_DocIdUrl>
    <PoliciesProcessesFormsSearch xmlns="502c5ae3-526b-4468-980d-e1adba4df115" xsi:nil="true"/>
    <ObjectiveID xmlns="faaf8f07-0c6c-4e8f-8e00-20e6068a9632" xsi:nil="true"/>
    <TaxCatchAll xmlns="502c5ae3-526b-4468-980d-e1adba4df115" xsi:nil="true"/>
    <lcf76f155ced4ddcb4097134ff3c332f xmlns="faaf8f07-0c6c-4e8f-8e00-20e6068a9632">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f6ff3ca-fd37-48f8-bbb1-1ddf95be4f08" ContentTypeId="0x0101" PreviousValue="false" LastSyncTimeStamp="2024-08-21T01:39:28.427Z"/>
</file>

<file path=customXml/item5.xml><?xml version="1.0" encoding="utf-8"?>
<ct:contentTypeSchema xmlns:ct="http://schemas.microsoft.com/office/2006/metadata/contentType" xmlns:ma="http://schemas.microsoft.com/office/2006/metadata/properties/metaAttributes" ct:_="" ma:_="" ma:contentTypeName="Document" ma:contentTypeID="0x0101000D420FF3895581448B57BC7A33825D2A" ma:contentTypeVersion="13" ma:contentTypeDescription="Create a new document." ma:contentTypeScope="" ma:versionID="374385f4ba4823b50752aba9c7b573b3">
  <xsd:schema xmlns:xsd="http://www.w3.org/2001/XMLSchema" xmlns:xs="http://www.w3.org/2001/XMLSchema" xmlns:p="http://schemas.microsoft.com/office/2006/metadata/properties" xmlns:ns2="502c5ae3-526b-4468-980d-e1adba4df115" xmlns:ns3="faaf8f07-0c6c-4e8f-8e00-20e6068a9632" targetNamespace="http://schemas.microsoft.com/office/2006/metadata/properties" ma:root="true" ma:fieldsID="abc50ae8027f2f2491460e622d7530b5" ns2:_="" ns3:_="">
    <xsd:import namespace="502c5ae3-526b-4468-980d-e1adba4df115"/>
    <xsd:import namespace="faaf8f07-0c6c-4e8f-8e00-20e6068a9632"/>
    <xsd:element name="properties">
      <xsd:complexType>
        <xsd:sequence>
          <xsd:element name="documentManagement">
            <xsd:complexType>
              <xsd:all>
                <xsd:element ref="ns2:_dlc_DocId" minOccurs="0"/>
                <xsd:element ref="ns2:_dlc_DocIdUrl" minOccurs="0"/>
                <xsd:element ref="ns2:_dlc_DocIdPersistId" minOccurs="0"/>
                <xsd:element ref="ns3:ObjectiveID" minOccurs="0"/>
                <xsd:element ref="ns3:lcf76f155ced4ddcb4097134ff3c332f" minOccurs="0"/>
                <xsd:element ref="ns2:TaxCatchAll"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2:PoliciesProcessesFormsSea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2c5ae3-526b-4468-980d-e1adba4df1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49b3f6db-5793-4197-bbe0-f9d71ec702f3}" ma:internalName="TaxCatchAll" ma:showField="CatchAllData" ma:web="502c5ae3-526b-4468-980d-e1adba4df115">
      <xsd:complexType>
        <xsd:complexContent>
          <xsd:extension base="dms:MultiChoiceLookup">
            <xsd:sequence>
              <xsd:element name="Value" type="dms:Lookup" maxOccurs="unbounded" minOccurs="0" nillable="true"/>
            </xsd:sequence>
          </xsd:extension>
        </xsd:complexContent>
      </xsd:complexType>
    </xsd:element>
    <xsd:element name="PoliciesProcessesFormsSearch" ma:index="23" nillable="true" ma:displayName="PoliciesProcessesFormsSearch" ma:description="Column that identifies whether a Whāriki document is covered by the search and the filters on the Policies, processes and forms Tuia page." ma:format="Dropdown" ma:indexed="true" ma:internalName="PoliciesProcessesFormsSearch">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faaf8f07-0c6c-4e8f-8e00-20e6068a9632" elementFormDefault="qualified">
    <xsd:import namespace="http://schemas.microsoft.com/office/2006/documentManagement/types"/>
    <xsd:import namespace="http://schemas.microsoft.com/office/infopath/2007/PartnerControls"/>
    <xsd:element name="ObjectiveID" ma:index="11" nillable="true" ma:displayName="Objective ID" ma:description="Objective ID site column" ma:internalName="ObjectiveID">
      <xsd:simpleType>
        <xsd:restriction base="dms:Text">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f6ff3ca-fd37-48f8-bbb1-1ddf95be4f08" ma:termSetId="09814cd3-568e-fe90-9814-8d621ff8fb84" ma:anchorId="fba54fb3-c3e1-fe81-a776-ca4b69148c4d" ma:open="tru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purl.org/dc/terms/"/>
    <ds:schemaRef ds:uri="http://schemas.openxmlformats.org/package/2006/metadata/core-properties"/>
    <ds:schemaRef ds:uri="faaf8f07-0c6c-4e8f-8e00-20e6068a9632"/>
    <ds:schemaRef ds:uri="502c5ae3-526b-4468-980d-e1adba4df115"/>
    <ds:schemaRef ds:uri="http://www.w3.org/XML/1998/namespace"/>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79B0AA75-EE30-43F0-8391-F66A3BB189B3}">
  <ds:schemaRefs>
    <ds:schemaRef ds:uri="Microsoft.SharePoint.Taxonomy.ContentTypeSync"/>
  </ds:schemaRefs>
</ds:datastoreItem>
</file>

<file path=customXml/itemProps5.xml><?xml version="1.0" encoding="utf-8"?>
<ds:datastoreItem xmlns:ds="http://schemas.openxmlformats.org/officeDocument/2006/customXml" ds:itemID="{36A328FF-8BA2-48B8-877D-E1609C3CF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2c5ae3-526b-4468-980d-e1adba4df115"/>
    <ds:schemaRef ds:uri="faaf8f07-0c6c-4e8f-8e00-20e6068a9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f842e77-a06d-4e27-a278-e9985af635b7}" enabled="1" method="Standard" siteId="{e8e4d407-812f-46ec-8e96-0358754f4085}" removed="0"/>
</clbl:labelLis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Chief Executive Expenses 30 June 2026 - Tim Fowler</dc:title>
  <dc:subject/>
  <dc:creator>Tertiary Education Commission</dc:creator>
  <cp:keywords/>
  <cp:revision/>
  <dcterms:created xsi:type="dcterms:W3CDTF">2010-10-17T20:59:02Z</dcterms:created>
  <dcterms:modified xsi:type="dcterms:W3CDTF">2026-07-24T03:21:34Z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0x0101000D420FF3895581448B57BC7A33825D2A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e7880550-b9a9-4a5d-8053-5aecc5f47f4d</vt:lpwstr>
  </property>
  <property fmtid="{D5CDD505-2E9C-101B-9397-08002B2CF9AE}" pid="10" name="SharedWithUsers">
    <vt:lpwstr>87;#Ken Smart;#157;#Nehalkumar patel</vt:lpwstr>
  </property>
  <property fmtid="{D5CDD505-2E9C-101B-9397-08002B2CF9AE}" pid="11" name="MediaServiceImageTags">
    <vt:lpwstr/>
  </property>
</Properties>
</file>