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510" windowWidth="15480" windowHeight="3870" activeTab="0"/>
  </bookViews>
  <sheets>
    <sheet name="Table A-3" sheetId="1" r:id="rId1"/>
  </sheets>
  <definedNames>
    <definedName name="_xlnm.Print_Area" localSheetId="0">'Table A-3'!$A$1:$AE$48</definedName>
  </definedNames>
  <calcPr fullCalcOnLoad="1"/>
</workbook>
</file>

<file path=xl/sharedStrings.xml><?xml version="1.0" encoding="utf-8"?>
<sst xmlns="http://schemas.openxmlformats.org/spreadsheetml/2006/main" count="75" uniqueCount="75">
  <si>
    <t>TEO Name</t>
  </si>
  <si>
    <t>Quality Score</t>
  </si>
  <si>
    <t>Quality Score*</t>
  </si>
  <si>
    <t>Staff rated A
%</t>
  </si>
  <si>
    <t>Staff rated A*
%</t>
  </si>
  <si>
    <t>No of A's</t>
  </si>
  <si>
    <t>No of A's*</t>
  </si>
  <si>
    <t>Staff rated B
%</t>
  </si>
  <si>
    <t>Staff rated B*
%</t>
  </si>
  <si>
    <t>No of B's</t>
  </si>
  <si>
    <t>No of B's*</t>
  </si>
  <si>
    <t>Staff rated C
%</t>
  </si>
  <si>
    <t>Staff rated C*
%</t>
  </si>
  <si>
    <t>No of C's</t>
  </si>
  <si>
    <t>No of C's*</t>
  </si>
  <si>
    <t>Staff rated C(NE)
%</t>
  </si>
  <si>
    <t>Staff rated C(NE)*
%</t>
  </si>
  <si>
    <t>No of C(NE)'s</t>
  </si>
  <si>
    <t>No of C(NE)'s*</t>
  </si>
  <si>
    <t>Staff rated R
%</t>
  </si>
  <si>
    <t>Staff rated R*
%</t>
  </si>
  <si>
    <t>No of R's</t>
  </si>
  <si>
    <t>No of R's*</t>
  </si>
  <si>
    <t>Staff rated R(NE)
%</t>
  </si>
  <si>
    <t>Staff rated R(NE)*
%</t>
  </si>
  <si>
    <t>No of R(NE)'s</t>
  </si>
  <si>
    <t>No of R(NE)'s*</t>
  </si>
  <si>
    <t>No. of eligible staff</t>
  </si>
  <si>
    <t>No. of eligible staff*</t>
  </si>
  <si>
    <t>No. of Evidence Portfolios Assessed</t>
  </si>
  <si>
    <t>Averages &amp; totals</t>
  </si>
  <si>
    <t>* Weighted on a FTE basis</t>
  </si>
  <si>
    <t>Table A-3: Subject-area Results - All Subject Areas</t>
  </si>
  <si>
    <t>Accounting and Finance</t>
  </si>
  <si>
    <t>Agriculture and Other Applied Biological Sciences</t>
  </si>
  <si>
    <t>Anthropology and Archaeology</t>
  </si>
  <si>
    <t>Architecture, Design, Planning, Surveying</t>
  </si>
  <si>
    <t>Biomedical</t>
  </si>
  <si>
    <t>Chemistry</t>
  </si>
  <si>
    <t>Clinical Medicine</t>
  </si>
  <si>
    <t>Communications, Journalism and Media Studies</t>
  </si>
  <si>
    <t>Computer Science, Information Technology, Information Sciences</t>
  </si>
  <si>
    <t>Dentistry</t>
  </si>
  <si>
    <t>Design</t>
  </si>
  <si>
    <t>Earth Sciences</t>
  </si>
  <si>
    <t>Ecology, Evolution and Behaviour</t>
  </si>
  <si>
    <t>Economics</t>
  </si>
  <si>
    <t>Education</t>
  </si>
  <si>
    <t>Engineering and Technology</t>
  </si>
  <si>
    <t>English Language and Literature</t>
  </si>
  <si>
    <t>Foreign Languages and Linguistics</t>
  </si>
  <si>
    <t>History, History of Art, Classics and Curatorial Studies</t>
  </si>
  <si>
    <t>Human Geography</t>
  </si>
  <si>
    <t>Law</t>
  </si>
  <si>
    <t>Management, Human Resources, Industrial Relations and Other Businesses</t>
  </si>
  <si>
    <t>Marketing and Tourism</t>
  </si>
  <si>
    <t>Molecular, Cellular and Whole Organism Biology</t>
  </si>
  <si>
    <t>Music, Literary Arts and Other Arts</t>
  </si>
  <si>
    <t>Nursing</t>
  </si>
  <si>
    <t>Other Health Studies (including Rehabilitation Therapies)</t>
  </si>
  <si>
    <t>Pharmacy</t>
  </si>
  <si>
    <t>Philosophy</t>
  </si>
  <si>
    <t>Physics</t>
  </si>
  <si>
    <t>Political Science, International Relations and Public Policy</t>
  </si>
  <si>
    <t>Psychology</t>
  </si>
  <si>
    <t>Public Health</t>
  </si>
  <si>
    <t>Pure and Applied Mathematics</t>
  </si>
  <si>
    <t>Religious Studies and Theology</t>
  </si>
  <si>
    <t>Sociology, Social Policy, Social Work, Criminology &amp; Gender Studies</t>
  </si>
  <si>
    <t>Sport and Exercise Science</t>
  </si>
  <si>
    <t>Statistics</t>
  </si>
  <si>
    <t>Theatre and Dance, Film, Television and Multimedia</t>
  </si>
  <si>
    <t>Veterinary Studies and Large Animal Science</t>
  </si>
  <si>
    <t>Visual Arts and Crafts</t>
  </si>
  <si>
    <t>Māori Knowledge and Development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</si>
</sst>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10" fontId="4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2" borderId="6" xfId="0" applyFont="1" applyFill="1" applyBorder="1" applyAlignment="1">
      <alignment horizontal="right" vertical="top" wrapText="1"/>
    </xf>
    <xf numFmtId="0" fontId="4" fillId="0" borderId="7" xfId="0" applyNumberFormat="1" applyFont="1" applyBorder="1" applyAlignment="1">
      <alignment horizontal="right"/>
    </xf>
    <xf numFmtId="0" fontId="4" fillId="0" borderId="8" xfId="0" applyNumberFormat="1" applyFont="1" applyBorder="1" applyAlignment="1">
      <alignment horizontal="right"/>
    </xf>
    <xf numFmtId="0" fontId="4" fillId="2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10" fontId="5" fillId="2" borderId="12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zoomScale="85" zoomScaleNormal="85" zoomScaleSheetLayoutView="55" workbookViewId="0" topLeftCell="A1">
      <pane ySplit="2940" topLeftCell="BM43" activePane="bottomLeft" state="split"/>
      <selection pane="topLeft" activeCell="A1" sqref="A1"/>
      <selection pane="bottomLeft" activeCell="V45" sqref="V45"/>
    </sheetView>
  </sheetViews>
  <sheetFormatPr defaultColWidth="9.140625" defaultRowHeight="12.75"/>
  <cols>
    <col min="1" max="1" width="5.28125" style="5" customWidth="1"/>
    <col min="2" max="2" width="52.28125" style="14" customWidth="1"/>
    <col min="3" max="4" width="13.28125" style="2" customWidth="1"/>
    <col min="5" max="6" width="13.28125" style="3" customWidth="1"/>
    <col min="7" max="7" width="13.28125" style="4" customWidth="1"/>
    <col min="8" max="8" width="13.28125" style="2" customWidth="1"/>
    <col min="9" max="10" width="13.28125" style="3" customWidth="1"/>
    <col min="11" max="11" width="13.28125" style="4" customWidth="1"/>
    <col min="12" max="12" width="13.28125" style="2" customWidth="1"/>
    <col min="13" max="14" width="13.28125" style="3" customWidth="1"/>
    <col min="15" max="15" width="13.28125" style="4" customWidth="1"/>
    <col min="16" max="16" width="13.28125" style="2" customWidth="1"/>
    <col min="17" max="18" width="13.28125" style="3" customWidth="1"/>
    <col min="19" max="19" width="13.28125" style="4" customWidth="1"/>
    <col min="20" max="20" width="13.28125" style="2" customWidth="1"/>
    <col min="21" max="21" width="14.57421875" style="3" customWidth="1"/>
    <col min="22" max="22" width="15.8515625" style="3" customWidth="1"/>
    <col min="23" max="23" width="13.28125" style="4" customWidth="1"/>
    <col min="24" max="24" width="13.28125" style="2" customWidth="1"/>
    <col min="25" max="26" width="13.28125" style="3" customWidth="1"/>
    <col min="27" max="27" width="13.28125" style="4" customWidth="1"/>
    <col min="28" max="28" width="13.28125" style="2" customWidth="1"/>
    <col min="29" max="29" width="13.28125" style="5" customWidth="1"/>
    <col min="30" max="30" width="13.28125" style="2" customWidth="1"/>
    <col min="31" max="31" width="19.28125" style="27" customWidth="1"/>
    <col min="32" max="32" width="10.28125" style="6" bestFit="1" customWidth="1"/>
  </cols>
  <sheetData>
    <row r="1" ht="30">
      <c r="A1" s="1" t="s">
        <v>32</v>
      </c>
    </row>
    <row r="2" ht="13.5" thickBot="1"/>
    <row r="3" spans="1:32" ht="116.25">
      <c r="A3" s="7"/>
      <c r="B3" s="31" t="s">
        <v>0</v>
      </c>
      <c r="C3" s="9" t="s">
        <v>1</v>
      </c>
      <c r="D3" s="9" t="s">
        <v>2</v>
      </c>
      <c r="E3" s="10" t="s">
        <v>3</v>
      </c>
      <c r="F3" s="10" t="s">
        <v>4</v>
      </c>
      <c r="G3" s="11" t="s">
        <v>5</v>
      </c>
      <c r="H3" s="9" t="s">
        <v>6</v>
      </c>
      <c r="I3" s="10" t="s">
        <v>7</v>
      </c>
      <c r="J3" s="10" t="s">
        <v>8</v>
      </c>
      <c r="K3" s="11" t="s">
        <v>9</v>
      </c>
      <c r="L3" s="9" t="s">
        <v>10</v>
      </c>
      <c r="M3" s="10" t="s">
        <v>11</v>
      </c>
      <c r="N3" s="10" t="s">
        <v>12</v>
      </c>
      <c r="O3" s="11" t="s">
        <v>13</v>
      </c>
      <c r="P3" s="9" t="s">
        <v>14</v>
      </c>
      <c r="Q3" s="10" t="s">
        <v>15</v>
      </c>
      <c r="R3" s="10" t="s">
        <v>16</v>
      </c>
      <c r="S3" s="11" t="s">
        <v>17</v>
      </c>
      <c r="T3" s="9" t="s">
        <v>18</v>
      </c>
      <c r="U3" s="10" t="s">
        <v>19</v>
      </c>
      <c r="V3" s="10" t="s">
        <v>20</v>
      </c>
      <c r="W3" s="11" t="s">
        <v>21</v>
      </c>
      <c r="X3" s="9" t="s">
        <v>22</v>
      </c>
      <c r="Y3" s="10" t="s">
        <v>23</v>
      </c>
      <c r="Z3" s="10" t="s">
        <v>24</v>
      </c>
      <c r="AA3" s="11" t="s">
        <v>25</v>
      </c>
      <c r="AB3" s="9" t="s">
        <v>26</v>
      </c>
      <c r="AC3" s="8" t="s">
        <v>27</v>
      </c>
      <c r="AD3" s="12" t="s">
        <v>28</v>
      </c>
      <c r="AE3" s="28" t="s">
        <v>29</v>
      </c>
      <c r="AF3" s="13"/>
    </row>
    <row r="4" spans="1:32" ht="43.5" customHeight="1">
      <c r="A4" s="15">
        <v>1</v>
      </c>
      <c r="B4" s="32" t="s">
        <v>33</v>
      </c>
      <c r="C4" s="16">
        <f>(((G4*5)+(K4*3)+(O4+S4))*2)/AC4</f>
        <v>2.1015625</v>
      </c>
      <c r="D4" s="16">
        <f>(((H4*5)+(L4*3)+(P4+T4))*2)/AD4</f>
        <v>2.1470752980715373</v>
      </c>
      <c r="E4" s="18">
        <f aca="true" t="shared" si="0" ref="E4:E46">G4/AC4</f>
        <v>0.046875</v>
      </c>
      <c r="F4" s="18">
        <f aca="true" t="shared" si="1" ref="F4:F46">H4/AD4</f>
        <v>0.048011522765463714</v>
      </c>
      <c r="G4" s="19">
        <v>12</v>
      </c>
      <c r="H4" s="17">
        <v>12</v>
      </c>
      <c r="I4" s="18">
        <f aca="true" t="shared" si="2" ref="I4:I46">K4/AC4</f>
        <v>0.16796875</v>
      </c>
      <c r="J4" s="18">
        <f aca="true" t="shared" si="3" ref="J4:J46">L4/AD4</f>
        <v>0.1720412899095783</v>
      </c>
      <c r="K4" s="19">
        <v>43</v>
      </c>
      <c r="L4" s="17">
        <v>43</v>
      </c>
      <c r="M4" s="18">
        <f aca="true" t="shared" si="4" ref="M4:M46">O4/AC4</f>
        <v>0.22265625</v>
      </c>
      <c r="N4" s="18">
        <f aca="true" t="shared" si="5" ref="N4:N46">P4/AD4</f>
        <v>0.22573417620228856</v>
      </c>
      <c r="O4" s="19">
        <v>57</v>
      </c>
      <c r="P4" s="17">
        <v>56.42</v>
      </c>
      <c r="Q4" s="18">
        <f aca="true" t="shared" si="6" ref="Q4:Q46">S4/AC4</f>
        <v>0.08984375</v>
      </c>
      <c r="R4" s="18">
        <f aca="true" t="shared" si="7" ref="R4:R46">T4/AD4</f>
        <v>0.09162198927742658</v>
      </c>
      <c r="S4" s="20">
        <v>23</v>
      </c>
      <c r="T4" s="17">
        <v>22.9</v>
      </c>
      <c r="U4" s="18">
        <f aca="true" t="shared" si="8" ref="U4:U45">W4/AC4</f>
        <v>0.34375</v>
      </c>
      <c r="V4" s="18">
        <f aca="true" t="shared" si="9" ref="V4:V45">X4/AD4</f>
        <v>0.3379211010642554</v>
      </c>
      <c r="W4" s="20">
        <v>88</v>
      </c>
      <c r="X4" s="17">
        <v>84.46</v>
      </c>
      <c r="Y4" s="18">
        <f aca="true" t="shared" si="10" ref="Y4:Y46">AA4/AC4</f>
        <v>0.12890625</v>
      </c>
      <c r="Z4" s="18">
        <f aca="true" t="shared" si="11" ref="Z4:Z46">AB4/AD4</f>
        <v>0.12466992078098744</v>
      </c>
      <c r="AA4" s="19">
        <v>33</v>
      </c>
      <c r="AB4" s="17">
        <v>31.16</v>
      </c>
      <c r="AC4" s="20">
        <f>AA4+W4+S4+O4+K4+G4</f>
        <v>256</v>
      </c>
      <c r="AD4" s="17">
        <f>AB4+X4+T4+P4+L4+H4</f>
        <v>249.94</v>
      </c>
      <c r="AE4" s="29">
        <v>139</v>
      </c>
      <c r="AF4" s="21"/>
    </row>
    <row r="5" spans="1:32" ht="43.5" customHeight="1">
      <c r="A5" s="15">
        <f>A4+1</f>
        <v>2</v>
      </c>
      <c r="B5" s="32" t="s">
        <v>34</v>
      </c>
      <c r="C5" s="16">
        <f aca="true" t="shared" si="12" ref="C5:C45">(((G5*5)+(K5*3)+(O5+S5))*2)/AC5</f>
        <v>3.2</v>
      </c>
      <c r="D5" s="16">
        <f aca="true" t="shared" si="13" ref="D5:D45">(((H5*5)+(L5*3)+(P5+T5))*2)/AD5</f>
        <v>3.2291980579273396</v>
      </c>
      <c r="E5" s="18">
        <f t="shared" si="0"/>
        <v>0.05263157894736842</v>
      </c>
      <c r="F5" s="18">
        <f t="shared" si="1"/>
        <v>0.05580668564093978</v>
      </c>
      <c r="G5" s="19">
        <v>10</v>
      </c>
      <c r="H5" s="17">
        <v>10</v>
      </c>
      <c r="I5" s="18">
        <f t="shared" si="2"/>
        <v>0.30526315789473685</v>
      </c>
      <c r="J5" s="18">
        <f t="shared" si="3"/>
        <v>0.30319772308722587</v>
      </c>
      <c r="K5" s="19">
        <v>58</v>
      </c>
      <c r="L5" s="23">
        <v>54.33</v>
      </c>
      <c r="M5" s="18">
        <f t="shared" si="4"/>
        <v>0.3526315789473684</v>
      </c>
      <c r="N5" s="18">
        <f t="shared" si="5"/>
        <v>0.35621407444611863</v>
      </c>
      <c r="O5" s="19">
        <v>67</v>
      </c>
      <c r="P5" s="17">
        <v>63.83</v>
      </c>
      <c r="Q5" s="18">
        <f t="shared" si="6"/>
        <v>0.06842105263157895</v>
      </c>
      <c r="R5" s="18">
        <f t="shared" si="7"/>
        <v>0.06975835705117474</v>
      </c>
      <c r="S5" s="20">
        <v>13</v>
      </c>
      <c r="T5" s="17">
        <v>12.5</v>
      </c>
      <c r="U5" s="18">
        <f t="shared" si="8"/>
        <v>0.14210526315789473</v>
      </c>
      <c r="V5" s="18">
        <f t="shared" si="9"/>
        <v>0.13270829845415483</v>
      </c>
      <c r="W5" s="20">
        <v>27</v>
      </c>
      <c r="X5" s="17">
        <v>23.78</v>
      </c>
      <c r="Y5" s="18">
        <f t="shared" si="10"/>
        <v>0.07894736842105263</v>
      </c>
      <c r="Z5" s="18">
        <f t="shared" si="11"/>
        <v>0.08231486132038618</v>
      </c>
      <c r="AA5" s="19">
        <v>15</v>
      </c>
      <c r="AB5" s="17">
        <v>14.75</v>
      </c>
      <c r="AC5" s="20">
        <f aca="true" t="shared" si="14" ref="AC5:AC45">AA5+W5+S5+O5+K5+G5</f>
        <v>190</v>
      </c>
      <c r="AD5" s="17">
        <f aca="true" t="shared" si="15" ref="AD5:AD45">AB5+X5+T5+P5+L5+H5</f>
        <v>179.19</v>
      </c>
      <c r="AE5" s="30">
        <v>108</v>
      </c>
      <c r="AF5" s="21"/>
    </row>
    <row r="6" spans="1:32" ht="43.5" customHeight="1">
      <c r="A6" s="15">
        <f aca="true" t="shared" si="16" ref="A6:A45">A5+1</f>
        <v>3</v>
      </c>
      <c r="B6" s="32" t="s">
        <v>35</v>
      </c>
      <c r="C6" s="16">
        <f t="shared" si="12"/>
        <v>4.285714285714286</v>
      </c>
      <c r="D6" s="16">
        <f t="shared" si="13"/>
        <v>4.352472089314194</v>
      </c>
      <c r="E6" s="18">
        <f t="shared" si="0"/>
        <v>0.1038961038961039</v>
      </c>
      <c r="F6" s="18">
        <f t="shared" si="1"/>
        <v>0.10632642211589578</v>
      </c>
      <c r="G6" s="19">
        <v>8</v>
      </c>
      <c r="H6" s="17">
        <v>8</v>
      </c>
      <c r="I6" s="18">
        <f t="shared" si="2"/>
        <v>0.4155844155844156</v>
      </c>
      <c r="J6" s="18">
        <f t="shared" si="3"/>
        <v>0.42530568846358313</v>
      </c>
      <c r="K6" s="19">
        <v>32</v>
      </c>
      <c r="L6" s="17">
        <v>32</v>
      </c>
      <c r="M6" s="18">
        <f t="shared" si="4"/>
        <v>0.2857142857142857</v>
      </c>
      <c r="N6" s="18">
        <f t="shared" si="5"/>
        <v>0.28096757044125464</v>
      </c>
      <c r="O6" s="19">
        <v>22</v>
      </c>
      <c r="P6" s="17">
        <v>21.14</v>
      </c>
      <c r="Q6" s="18">
        <f t="shared" si="6"/>
        <v>0.09090909090909091</v>
      </c>
      <c r="R6" s="18">
        <f t="shared" si="7"/>
        <v>0.08771929824561402</v>
      </c>
      <c r="S6" s="20">
        <v>7</v>
      </c>
      <c r="T6" s="17">
        <v>6.6</v>
      </c>
      <c r="U6" s="18">
        <f t="shared" si="8"/>
        <v>0.06493506493506493</v>
      </c>
      <c r="V6" s="18">
        <f t="shared" si="9"/>
        <v>0.06645401382243486</v>
      </c>
      <c r="W6" s="20">
        <v>5</v>
      </c>
      <c r="X6" s="17">
        <v>5</v>
      </c>
      <c r="Y6" s="18">
        <f t="shared" si="10"/>
        <v>0.03896103896103896</v>
      </c>
      <c r="Z6" s="18">
        <f t="shared" si="11"/>
        <v>0.03322700691121743</v>
      </c>
      <c r="AA6" s="19">
        <v>3</v>
      </c>
      <c r="AB6" s="17">
        <v>2.5</v>
      </c>
      <c r="AC6" s="20">
        <f t="shared" si="14"/>
        <v>77</v>
      </c>
      <c r="AD6" s="17">
        <f t="shared" si="15"/>
        <v>75.24000000000001</v>
      </c>
      <c r="AE6" s="30">
        <v>53</v>
      </c>
      <c r="AF6" s="21"/>
    </row>
    <row r="7" spans="1:32" s="25" customFormat="1" ht="43.5" customHeight="1">
      <c r="A7" s="15">
        <f t="shared" si="16"/>
        <v>4</v>
      </c>
      <c r="B7" s="32" t="s">
        <v>36</v>
      </c>
      <c r="C7" s="16">
        <f t="shared" si="12"/>
        <v>2.651685393258427</v>
      </c>
      <c r="D7" s="16">
        <f t="shared" si="13"/>
        <v>2.683066780612868</v>
      </c>
      <c r="E7" s="18">
        <f t="shared" si="0"/>
        <v>0.0449438202247191</v>
      </c>
      <c r="F7" s="18">
        <f t="shared" si="1"/>
        <v>0.045781955805152</v>
      </c>
      <c r="G7" s="19">
        <v>8</v>
      </c>
      <c r="H7" s="17">
        <v>7.5</v>
      </c>
      <c r="I7" s="18">
        <f t="shared" si="2"/>
        <v>0.24719101123595505</v>
      </c>
      <c r="J7" s="18">
        <f t="shared" si="3"/>
        <v>0.25192284214381644</v>
      </c>
      <c r="K7" s="19">
        <v>44</v>
      </c>
      <c r="L7" s="17">
        <v>41.27</v>
      </c>
      <c r="M7" s="18">
        <f t="shared" si="4"/>
        <v>0.28651685393258425</v>
      </c>
      <c r="N7" s="18">
        <f t="shared" si="5"/>
        <v>0.29239409107557074</v>
      </c>
      <c r="O7" s="19">
        <v>51</v>
      </c>
      <c r="P7" s="17">
        <v>47.9</v>
      </c>
      <c r="Q7" s="18">
        <f t="shared" si="6"/>
        <v>0.07303370786516854</v>
      </c>
      <c r="R7" s="18">
        <f t="shared" si="7"/>
        <v>0.06446099377365401</v>
      </c>
      <c r="S7" s="20">
        <v>13</v>
      </c>
      <c r="T7" s="17">
        <v>10.56</v>
      </c>
      <c r="U7" s="18">
        <f t="shared" si="8"/>
        <v>0.25280898876404495</v>
      </c>
      <c r="V7" s="18">
        <f t="shared" si="9"/>
        <v>0.2516786717128556</v>
      </c>
      <c r="W7" s="20">
        <v>45</v>
      </c>
      <c r="X7" s="17">
        <v>41.23</v>
      </c>
      <c r="Y7" s="18">
        <f t="shared" si="10"/>
        <v>0.09550561797752809</v>
      </c>
      <c r="Z7" s="18">
        <f t="shared" si="11"/>
        <v>0.0937614454889513</v>
      </c>
      <c r="AA7" s="19">
        <v>17</v>
      </c>
      <c r="AB7" s="17">
        <v>15.36</v>
      </c>
      <c r="AC7" s="20">
        <f t="shared" si="14"/>
        <v>178</v>
      </c>
      <c r="AD7" s="17">
        <f t="shared" si="15"/>
        <v>163.82</v>
      </c>
      <c r="AE7" s="30">
        <v>73</v>
      </c>
      <c r="AF7" s="24"/>
    </row>
    <row r="8" spans="1:32" ht="43.5" customHeight="1">
      <c r="A8" s="15">
        <f t="shared" si="16"/>
        <v>5</v>
      </c>
      <c r="B8" s="32" t="s">
        <v>37</v>
      </c>
      <c r="C8" s="16">
        <f t="shared" si="12"/>
        <v>4.622950819672131</v>
      </c>
      <c r="D8" s="16">
        <f t="shared" si="13"/>
        <v>4.652191576761612</v>
      </c>
      <c r="E8" s="18">
        <f t="shared" si="0"/>
        <v>0.15163934426229508</v>
      </c>
      <c r="F8" s="18">
        <f t="shared" si="1"/>
        <v>0.16070058231390782</v>
      </c>
      <c r="G8" s="19">
        <v>37</v>
      </c>
      <c r="H8" s="17">
        <v>35.6</v>
      </c>
      <c r="I8" s="18">
        <f t="shared" si="2"/>
        <v>0.3975409836065574</v>
      </c>
      <c r="J8" s="18">
        <f t="shared" si="3"/>
        <v>0.3867196316525979</v>
      </c>
      <c r="K8" s="22">
        <v>97</v>
      </c>
      <c r="L8" s="23">
        <v>85.67</v>
      </c>
      <c r="M8" s="18">
        <f t="shared" si="4"/>
        <v>0.22950819672131148</v>
      </c>
      <c r="N8" s="18">
        <f t="shared" si="5"/>
        <v>0.23089423554371868</v>
      </c>
      <c r="O8" s="22">
        <v>56</v>
      </c>
      <c r="P8" s="23">
        <v>51.15</v>
      </c>
      <c r="Q8" s="18">
        <f t="shared" si="6"/>
        <v>0.13114754098360656</v>
      </c>
      <c r="R8" s="18">
        <f t="shared" si="7"/>
        <v>0.1315397463097549</v>
      </c>
      <c r="S8" s="20">
        <v>32</v>
      </c>
      <c r="T8" s="23">
        <v>29.14</v>
      </c>
      <c r="U8" s="18">
        <f t="shared" si="8"/>
        <v>0.06557377049180328</v>
      </c>
      <c r="V8" s="18">
        <f t="shared" si="9"/>
        <v>0.06306143637430596</v>
      </c>
      <c r="W8" s="20">
        <v>16</v>
      </c>
      <c r="X8" s="17">
        <v>13.97</v>
      </c>
      <c r="Y8" s="18">
        <f t="shared" si="10"/>
        <v>0.02459016393442623</v>
      </c>
      <c r="Z8" s="18">
        <f t="shared" si="11"/>
        <v>0.027084367805714802</v>
      </c>
      <c r="AA8" s="19">
        <v>6</v>
      </c>
      <c r="AB8" s="17">
        <v>6</v>
      </c>
      <c r="AC8" s="20">
        <f t="shared" si="14"/>
        <v>244</v>
      </c>
      <c r="AD8" s="17">
        <f t="shared" si="15"/>
        <v>221.53</v>
      </c>
      <c r="AE8" s="30">
        <v>179</v>
      </c>
      <c r="AF8" s="21"/>
    </row>
    <row r="9" spans="1:32" ht="43.5" customHeight="1">
      <c r="A9" s="15">
        <f t="shared" si="16"/>
        <v>6</v>
      </c>
      <c r="B9" s="32" t="s">
        <v>38</v>
      </c>
      <c r="C9" s="16">
        <f t="shared" si="12"/>
        <v>4.389189189189189</v>
      </c>
      <c r="D9" s="16">
        <f t="shared" si="13"/>
        <v>4.314427630818991</v>
      </c>
      <c r="E9" s="18">
        <f t="shared" si="0"/>
        <v>0.15135135135135136</v>
      </c>
      <c r="F9" s="18">
        <f t="shared" si="1"/>
        <v>0.14121520157098302</v>
      </c>
      <c r="G9" s="19">
        <v>28</v>
      </c>
      <c r="H9" s="17">
        <v>24.45</v>
      </c>
      <c r="I9" s="18">
        <f t="shared" si="2"/>
        <v>0.3567567567567568</v>
      </c>
      <c r="J9" s="18">
        <f t="shared" si="3"/>
        <v>0.35751415039852147</v>
      </c>
      <c r="K9" s="19">
        <v>66</v>
      </c>
      <c r="L9" s="17">
        <v>61.9</v>
      </c>
      <c r="M9" s="18">
        <f t="shared" si="4"/>
        <v>0.2648648648648649</v>
      </c>
      <c r="N9" s="18">
        <f t="shared" si="5"/>
        <v>0.2690885988217628</v>
      </c>
      <c r="O9" s="19">
        <v>49</v>
      </c>
      <c r="P9" s="17">
        <v>46.59</v>
      </c>
      <c r="Q9" s="18">
        <f t="shared" si="6"/>
        <v>0.10270270270270271</v>
      </c>
      <c r="R9" s="18">
        <f t="shared" si="7"/>
        <v>0.1095067575372531</v>
      </c>
      <c r="S9" s="20">
        <v>19</v>
      </c>
      <c r="T9" s="17">
        <v>18.96</v>
      </c>
      <c r="U9" s="18">
        <f t="shared" si="8"/>
        <v>0.10810810810810811</v>
      </c>
      <c r="V9" s="18">
        <f t="shared" si="9"/>
        <v>0.1084093796927342</v>
      </c>
      <c r="W9" s="20">
        <v>20</v>
      </c>
      <c r="X9" s="17">
        <v>18.77</v>
      </c>
      <c r="Y9" s="18">
        <f t="shared" si="10"/>
        <v>0.016216216216216217</v>
      </c>
      <c r="Z9" s="18">
        <f t="shared" si="11"/>
        <v>0.014265911978745527</v>
      </c>
      <c r="AA9" s="19">
        <v>3</v>
      </c>
      <c r="AB9" s="17">
        <v>2.47</v>
      </c>
      <c r="AC9" s="20">
        <f t="shared" si="14"/>
        <v>185</v>
      </c>
      <c r="AD9" s="17">
        <f t="shared" si="15"/>
        <v>173.14</v>
      </c>
      <c r="AE9" s="30">
        <v>94</v>
      </c>
      <c r="AF9" s="21"/>
    </row>
    <row r="10" spans="1:32" ht="43.5" customHeight="1">
      <c r="A10" s="15">
        <f t="shared" si="16"/>
        <v>7</v>
      </c>
      <c r="B10" s="32" t="s">
        <v>39</v>
      </c>
      <c r="C10" s="16">
        <f t="shared" si="12"/>
        <v>3.2582781456953644</v>
      </c>
      <c r="D10" s="16">
        <f t="shared" si="13"/>
        <v>3.5770739319303275</v>
      </c>
      <c r="E10" s="18">
        <f t="shared" si="0"/>
        <v>0.06622516556291391</v>
      </c>
      <c r="F10" s="18">
        <f t="shared" si="1"/>
        <v>0.08072202775083294</v>
      </c>
      <c r="G10" s="19">
        <v>20</v>
      </c>
      <c r="H10" s="17">
        <v>19.14</v>
      </c>
      <c r="I10" s="18">
        <f t="shared" si="2"/>
        <v>0.31456953642384106</v>
      </c>
      <c r="J10" s="18">
        <f t="shared" si="3"/>
        <v>0.35110286364978277</v>
      </c>
      <c r="K10" s="19">
        <v>95</v>
      </c>
      <c r="L10" s="17">
        <v>83.25</v>
      </c>
      <c r="M10" s="18">
        <f t="shared" si="4"/>
        <v>0.30132450331125826</v>
      </c>
      <c r="N10" s="18">
        <f t="shared" si="5"/>
        <v>0.27594787229555906</v>
      </c>
      <c r="O10" s="19">
        <v>91</v>
      </c>
      <c r="P10" s="17">
        <v>65.43</v>
      </c>
      <c r="Q10" s="18">
        <f t="shared" si="6"/>
        <v>0.052980132450331126</v>
      </c>
      <c r="R10" s="18">
        <f t="shared" si="7"/>
        <v>0.05567036396609168</v>
      </c>
      <c r="S10" s="20">
        <v>16</v>
      </c>
      <c r="T10" s="17">
        <v>13.2</v>
      </c>
      <c r="U10" s="18">
        <f t="shared" si="8"/>
        <v>0.20860927152317882</v>
      </c>
      <c r="V10" s="18">
        <f t="shared" si="9"/>
        <v>0.17818733920964952</v>
      </c>
      <c r="W10" s="20">
        <v>63</v>
      </c>
      <c r="X10" s="17">
        <v>42.25</v>
      </c>
      <c r="Y10" s="18">
        <f t="shared" si="10"/>
        <v>0.056291390728476824</v>
      </c>
      <c r="Z10" s="18">
        <f t="shared" si="11"/>
        <v>0.05836953312808401</v>
      </c>
      <c r="AA10" s="19">
        <v>17</v>
      </c>
      <c r="AB10" s="17">
        <v>13.84</v>
      </c>
      <c r="AC10" s="20">
        <f t="shared" si="14"/>
        <v>302</v>
      </c>
      <c r="AD10" s="17">
        <f t="shared" si="15"/>
        <v>237.11</v>
      </c>
      <c r="AE10" s="30">
        <v>141</v>
      </c>
      <c r="AF10" s="21"/>
    </row>
    <row r="11" spans="1:32" ht="43.5" customHeight="1">
      <c r="A11" s="15">
        <f t="shared" si="16"/>
        <v>8</v>
      </c>
      <c r="B11" s="32" t="s">
        <v>40</v>
      </c>
      <c r="C11" s="16">
        <f t="shared" si="12"/>
        <v>1.9420289855072463</v>
      </c>
      <c r="D11" s="16">
        <f t="shared" si="13"/>
        <v>1.9862631141972984</v>
      </c>
      <c r="E11" s="18">
        <f t="shared" si="0"/>
        <v>0.007246376811594203</v>
      </c>
      <c r="F11" s="18">
        <f t="shared" si="1"/>
        <v>0.007547739452034117</v>
      </c>
      <c r="G11" s="19">
        <v>1</v>
      </c>
      <c r="H11" s="17">
        <v>1</v>
      </c>
      <c r="I11" s="18">
        <f t="shared" si="2"/>
        <v>0.1956521739130435</v>
      </c>
      <c r="J11" s="18">
        <f t="shared" si="3"/>
        <v>0.20243037210355502</v>
      </c>
      <c r="K11" s="19">
        <v>27</v>
      </c>
      <c r="L11" s="17">
        <v>26.82</v>
      </c>
      <c r="M11" s="18">
        <f t="shared" si="4"/>
        <v>0.2463768115942029</v>
      </c>
      <c r="N11" s="18">
        <f t="shared" si="5"/>
        <v>0.24243339119933582</v>
      </c>
      <c r="O11" s="19">
        <v>34</v>
      </c>
      <c r="P11" s="17">
        <v>32.12</v>
      </c>
      <c r="Q11" s="18">
        <f t="shared" si="6"/>
        <v>0.10144927536231885</v>
      </c>
      <c r="R11" s="18">
        <f t="shared" si="7"/>
        <v>0.10566835232847764</v>
      </c>
      <c r="S11" s="20">
        <v>14</v>
      </c>
      <c r="T11" s="17">
        <v>14</v>
      </c>
      <c r="U11" s="18">
        <f t="shared" si="8"/>
        <v>0.34057971014492755</v>
      </c>
      <c r="V11" s="18">
        <f t="shared" si="9"/>
        <v>0.3305909879990943</v>
      </c>
      <c r="W11" s="20">
        <v>47</v>
      </c>
      <c r="X11" s="17">
        <v>43.8</v>
      </c>
      <c r="Y11" s="18">
        <f t="shared" si="10"/>
        <v>0.10869565217391304</v>
      </c>
      <c r="Z11" s="18">
        <f t="shared" si="11"/>
        <v>0.11132915691750322</v>
      </c>
      <c r="AA11" s="19">
        <v>15</v>
      </c>
      <c r="AB11" s="17">
        <v>14.75</v>
      </c>
      <c r="AC11" s="20">
        <f t="shared" si="14"/>
        <v>138</v>
      </c>
      <c r="AD11" s="17">
        <f t="shared" si="15"/>
        <v>132.48999999999998</v>
      </c>
      <c r="AE11" s="30">
        <v>62</v>
      </c>
      <c r="AF11" s="21"/>
    </row>
    <row r="12" spans="1:32" ht="43.5" customHeight="1">
      <c r="A12" s="15">
        <f t="shared" si="16"/>
        <v>9</v>
      </c>
      <c r="B12" s="32" t="s">
        <v>41</v>
      </c>
      <c r="C12" s="16">
        <f t="shared" si="12"/>
        <v>2.7181818181818183</v>
      </c>
      <c r="D12" s="16">
        <f t="shared" si="13"/>
        <v>2.7526097996802408</v>
      </c>
      <c r="E12" s="18">
        <f t="shared" si="0"/>
        <v>0.05454545454545454</v>
      </c>
      <c r="F12" s="18">
        <f t="shared" si="1"/>
        <v>0.05454716448791498</v>
      </c>
      <c r="G12" s="19">
        <v>24</v>
      </c>
      <c r="H12" s="17">
        <v>23.2</v>
      </c>
      <c r="I12" s="18">
        <f t="shared" si="2"/>
        <v>0.23863636363636365</v>
      </c>
      <c r="J12" s="18">
        <f t="shared" si="3"/>
        <v>0.24264083513589768</v>
      </c>
      <c r="K12" s="19">
        <v>105</v>
      </c>
      <c r="L12" s="23">
        <v>103.2</v>
      </c>
      <c r="M12" s="18">
        <f t="shared" si="4"/>
        <v>0.26590909090909093</v>
      </c>
      <c r="N12" s="18">
        <f t="shared" si="5"/>
        <v>0.2703846515564751</v>
      </c>
      <c r="O12" s="19">
        <v>117</v>
      </c>
      <c r="P12" s="17">
        <v>115</v>
      </c>
      <c r="Q12" s="18">
        <f t="shared" si="6"/>
        <v>0.10454545454545454</v>
      </c>
      <c r="R12" s="18">
        <f t="shared" si="7"/>
        <v>0.10526192043637732</v>
      </c>
      <c r="S12" s="20">
        <v>46</v>
      </c>
      <c r="T12" s="17">
        <v>44.77</v>
      </c>
      <c r="U12" s="18">
        <f t="shared" si="8"/>
        <v>0.2636363636363636</v>
      </c>
      <c r="V12" s="18">
        <f t="shared" si="9"/>
        <v>0.2555722749929465</v>
      </c>
      <c r="W12" s="20">
        <v>116</v>
      </c>
      <c r="X12" s="17">
        <v>108.7</v>
      </c>
      <c r="Y12" s="18">
        <f t="shared" si="10"/>
        <v>0.07272727272727272</v>
      </c>
      <c r="Z12" s="18">
        <f t="shared" si="11"/>
        <v>0.07159315339038841</v>
      </c>
      <c r="AA12" s="19">
        <v>32</v>
      </c>
      <c r="AB12" s="17">
        <v>30.45</v>
      </c>
      <c r="AC12" s="20">
        <f t="shared" si="14"/>
        <v>440</v>
      </c>
      <c r="AD12" s="17">
        <f t="shared" si="15"/>
        <v>425.32</v>
      </c>
      <c r="AE12" s="30">
        <v>222</v>
      </c>
      <c r="AF12" s="21"/>
    </row>
    <row r="13" spans="1:32" s="25" customFormat="1" ht="43.5" customHeight="1">
      <c r="A13" s="15">
        <f t="shared" si="16"/>
        <v>10</v>
      </c>
      <c r="B13" s="32" t="s">
        <v>42</v>
      </c>
      <c r="C13" s="16">
        <f t="shared" si="12"/>
        <v>3.8461538461538463</v>
      </c>
      <c r="D13" s="16">
        <f t="shared" si="13"/>
        <v>3.798620689655172</v>
      </c>
      <c r="E13" s="18">
        <f t="shared" si="0"/>
        <v>0.1794871794871795</v>
      </c>
      <c r="F13" s="18">
        <f t="shared" si="1"/>
        <v>0.1724137931034483</v>
      </c>
      <c r="G13" s="19">
        <v>7</v>
      </c>
      <c r="H13" s="17">
        <v>6.25</v>
      </c>
      <c r="I13" s="18">
        <f t="shared" si="2"/>
        <v>0.1794871794871795</v>
      </c>
      <c r="J13" s="18">
        <f t="shared" si="3"/>
        <v>0.18758620689655173</v>
      </c>
      <c r="K13" s="19">
        <v>7</v>
      </c>
      <c r="L13" s="17">
        <v>6.8</v>
      </c>
      <c r="M13" s="18">
        <f t="shared" si="4"/>
        <v>0.41025641025641024</v>
      </c>
      <c r="N13" s="18">
        <f t="shared" si="5"/>
        <v>0.40551724137931033</v>
      </c>
      <c r="O13" s="19">
        <v>16</v>
      </c>
      <c r="P13" s="17">
        <v>14.7</v>
      </c>
      <c r="Q13" s="18">
        <f t="shared" si="6"/>
        <v>0.07692307692307693</v>
      </c>
      <c r="R13" s="18">
        <f t="shared" si="7"/>
        <v>0.06896551724137931</v>
      </c>
      <c r="S13" s="20">
        <v>3</v>
      </c>
      <c r="T13" s="17">
        <v>2.5</v>
      </c>
      <c r="U13" s="18">
        <f t="shared" si="8"/>
        <v>0.10256410256410256</v>
      </c>
      <c r="V13" s="18">
        <f t="shared" si="9"/>
        <v>0.1103448275862069</v>
      </c>
      <c r="W13" s="20">
        <v>4</v>
      </c>
      <c r="X13" s="17">
        <v>4</v>
      </c>
      <c r="Y13" s="18">
        <f t="shared" si="10"/>
        <v>0.05128205128205128</v>
      </c>
      <c r="Z13" s="18">
        <f t="shared" si="11"/>
        <v>0.05517241379310345</v>
      </c>
      <c r="AA13" s="19">
        <v>2</v>
      </c>
      <c r="AB13" s="17">
        <v>2</v>
      </c>
      <c r="AC13" s="20">
        <f t="shared" si="14"/>
        <v>39</v>
      </c>
      <c r="AD13" s="17">
        <f t="shared" si="15"/>
        <v>36.25</v>
      </c>
      <c r="AE13" s="30">
        <v>22</v>
      </c>
      <c r="AF13" s="24"/>
    </row>
    <row r="14" spans="1:32" s="25" customFormat="1" ht="43.5" customHeight="1">
      <c r="A14" s="15">
        <f t="shared" si="16"/>
        <v>11</v>
      </c>
      <c r="B14" s="32" t="s">
        <v>43</v>
      </c>
      <c r="C14" s="16">
        <f t="shared" si="12"/>
        <v>1.2272727272727273</v>
      </c>
      <c r="D14" s="16">
        <f t="shared" si="13"/>
        <v>1.267264356675551</v>
      </c>
      <c r="E14" s="18">
        <f t="shared" si="0"/>
        <v>0.011363636363636364</v>
      </c>
      <c r="F14" s="18">
        <f t="shared" si="1"/>
        <v>0.0121153380179307</v>
      </c>
      <c r="G14" s="19">
        <v>1</v>
      </c>
      <c r="H14" s="17">
        <v>1</v>
      </c>
      <c r="I14" s="18">
        <f t="shared" si="2"/>
        <v>0.07954545454545454</v>
      </c>
      <c r="J14" s="18">
        <f t="shared" si="3"/>
        <v>0.0848073661255149</v>
      </c>
      <c r="K14" s="19">
        <v>7</v>
      </c>
      <c r="L14" s="17">
        <v>7</v>
      </c>
      <c r="M14" s="18">
        <f t="shared" si="4"/>
        <v>0.22727272727272727</v>
      </c>
      <c r="N14" s="18">
        <f t="shared" si="5"/>
        <v>0.2217106857281318</v>
      </c>
      <c r="O14" s="19">
        <v>20</v>
      </c>
      <c r="P14" s="17">
        <v>18.3</v>
      </c>
      <c r="Q14" s="18">
        <f t="shared" si="6"/>
        <v>0.09090909090909091</v>
      </c>
      <c r="R14" s="18">
        <f t="shared" si="7"/>
        <v>0.0969227041434456</v>
      </c>
      <c r="S14" s="20">
        <v>8</v>
      </c>
      <c r="T14" s="17">
        <v>8</v>
      </c>
      <c r="U14" s="18">
        <f t="shared" si="8"/>
        <v>0.29545454545454547</v>
      </c>
      <c r="V14" s="18">
        <f t="shared" si="9"/>
        <v>0.2894354252483644</v>
      </c>
      <c r="W14" s="20">
        <v>26</v>
      </c>
      <c r="X14" s="17">
        <v>23.89</v>
      </c>
      <c r="Y14" s="18">
        <f t="shared" si="10"/>
        <v>0.29545454545454547</v>
      </c>
      <c r="Z14" s="18">
        <f t="shared" si="11"/>
        <v>0.29500848073661257</v>
      </c>
      <c r="AA14" s="19">
        <v>26</v>
      </c>
      <c r="AB14" s="17">
        <v>24.35</v>
      </c>
      <c r="AC14" s="20">
        <f t="shared" si="14"/>
        <v>88</v>
      </c>
      <c r="AD14" s="17">
        <f t="shared" si="15"/>
        <v>82.54</v>
      </c>
      <c r="AE14" s="30">
        <v>51</v>
      </c>
      <c r="AF14" s="24"/>
    </row>
    <row r="15" spans="1:32" ht="43.5" customHeight="1">
      <c r="A15" s="15">
        <f t="shared" si="16"/>
        <v>12</v>
      </c>
      <c r="B15" s="32" t="s">
        <v>44</v>
      </c>
      <c r="C15" s="16">
        <f t="shared" si="12"/>
        <v>4.786666666666667</v>
      </c>
      <c r="D15" s="16">
        <f t="shared" si="13"/>
        <v>4.768022113915764</v>
      </c>
      <c r="E15" s="18">
        <f t="shared" si="0"/>
        <v>0.11333333333333333</v>
      </c>
      <c r="F15" s="18">
        <f t="shared" si="1"/>
        <v>0.11056957881719648</v>
      </c>
      <c r="G15" s="19">
        <v>17</v>
      </c>
      <c r="H15" s="17">
        <v>15.2</v>
      </c>
      <c r="I15" s="18">
        <f t="shared" si="2"/>
        <v>0.5</v>
      </c>
      <c r="J15" s="18">
        <f t="shared" si="3"/>
        <v>0.49996362842802067</v>
      </c>
      <c r="K15" s="19">
        <v>75</v>
      </c>
      <c r="L15" s="17">
        <v>68.73</v>
      </c>
      <c r="M15" s="18">
        <f t="shared" si="4"/>
        <v>0.22</v>
      </c>
      <c r="N15" s="18">
        <f t="shared" si="5"/>
        <v>0.21961155161126064</v>
      </c>
      <c r="O15" s="19">
        <v>33</v>
      </c>
      <c r="P15" s="17">
        <v>30.19</v>
      </c>
      <c r="Q15" s="18">
        <f t="shared" si="6"/>
        <v>0.10666666666666667</v>
      </c>
      <c r="R15" s="18">
        <f t="shared" si="7"/>
        <v>0.11166072597657671</v>
      </c>
      <c r="S15" s="20">
        <v>16</v>
      </c>
      <c r="T15" s="17">
        <v>15.35</v>
      </c>
      <c r="U15" s="18">
        <f t="shared" si="8"/>
        <v>0.04666666666666667</v>
      </c>
      <c r="V15" s="18">
        <f t="shared" si="9"/>
        <v>0.043645886375209136</v>
      </c>
      <c r="W15" s="20">
        <v>7</v>
      </c>
      <c r="X15" s="17">
        <v>6</v>
      </c>
      <c r="Y15" s="18">
        <f t="shared" si="10"/>
        <v>0.013333333333333334</v>
      </c>
      <c r="Z15" s="18">
        <f t="shared" si="11"/>
        <v>0.014548628791736379</v>
      </c>
      <c r="AA15" s="19">
        <v>2</v>
      </c>
      <c r="AB15" s="17">
        <v>2</v>
      </c>
      <c r="AC15" s="20">
        <f t="shared" si="14"/>
        <v>150</v>
      </c>
      <c r="AD15" s="17">
        <f t="shared" si="15"/>
        <v>137.47</v>
      </c>
      <c r="AE15" s="30">
        <v>78</v>
      </c>
      <c r="AF15" s="21"/>
    </row>
    <row r="16" spans="1:32" ht="43.5" customHeight="1">
      <c r="A16" s="15">
        <f t="shared" si="16"/>
        <v>13</v>
      </c>
      <c r="B16" s="32" t="s">
        <v>45</v>
      </c>
      <c r="C16" s="16">
        <f t="shared" si="12"/>
        <v>4.526315789473684</v>
      </c>
      <c r="D16" s="16">
        <f t="shared" si="13"/>
        <v>4.549520766773163</v>
      </c>
      <c r="E16" s="18">
        <f t="shared" si="0"/>
        <v>0.14354066985645933</v>
      </c>
      <c r="F16" s="18">
        <f t="shared" si="1"/>
        <v>0.14421924920127796</v>
      </c>
      <c r="G16" s="19">
        <v>30</v>
      </c>
      <c r="H16" s="17">
        <v>28.89</v>
      </c>
      <c r="I16" s="18">
        <f t="shared" si="2"/>
        <v>0.37799043062200954</v>
      </c>
      <c r="J16" s="18">
        <f t="shared" si="3"/>
        <v>0.3793929712460064</v>
      </c>
      <c r="K16" s="19">
        <v>79</v>
      </c>
      <c r="L16" s="23">
        <v>76</v>
      </c>
      <c r="M16" s="18">
        <f t="shared" si="4"/>
        <v>0.2631578947368421</v>
      </c>
      <c r="N16" s="18">
        <f t="shared" si="5"/>
        <v>0.2706669329073482</v>
      </c>
      <c r="O16" s="19">
        <v>55</v>
      </c>
      <c r="P16" s="17">
        <v>54.22</v>
      </c>
      <c r="Q16" s="18">
        <f t="shared" si="6"/>
        <v>0.14832535885167464</v>
      </c>
      <c r="R16" s="18">
        <f t="shared" si="7"/>
        <v>0.1448182907348243</v>
      </c>
      <c r="S16" s="20">
        <v>31</v>
      </c>
      <c r="T16" s="17">
        <v>29.01</v>
      </c>
      <c r="U16" s="18">
        <f t="shared" si="8"/>
        <v>0.0430622009569378</v>
      </c>
      <c r="V16" s="18">
        <f t="shared" si="9"/>
        <v>0.035942492012779555</v>
      </c>
      <c r="W16" s="20">
        <v>9</v>
      </c>
      <c r="X16" s="17">
        <v>7.2</v>
      </c>
      <c r="Y16" s="18">
        <f t="shared" si="10"/>
        <v>0.023923444976076555</v>
      </c>
      <c r="Z16" s="18">
        <f t="shared" si="11"/>
        <v>0.02496006389776358</v>
      </c>
      <c r="AA16" s="19">
        <v>5</v>
      </c>
      <c r="AB16" s="17">
        <v>5</v>
      </c>
      <c r="AC16" s="20">
        <f t="shared" si="14"/>
        <v>209</v>
      </c>
      <c r="AD16" s="17">
        <f t="shared" si="15"/>
        <v>200.32</v>
      </c>
      <c r="AE16" s="30">
        <v>135</v>
      </c>
      <c r="AF16" s="21"/>
    </row>
    <row r="17" spans="1:32" ht="43.5" customHeight="1">
      <c r="A17" s="15">
        <f t="shared" si="16"/>
        <v>14</v>
      </c>
      <c r="B17" s="32" t="s">
        <v>46</v>
      </c>
      <c r="C17" s="16">
        <f t="shared" si="12"/>
        <v>3.7777777777777777</v>
      </c>
      <c r="D17" s="16">
        <f t="shared" si="13"/>
        <v>3.761824324324324</v>
      </c>
      <c r="E17" s="18">
        <f t="shared" si="0"/>
        <v>0.07017543859649122</v>
      </c>
      <c r="F17" s="18">
        <f t="shared" si="1"/>
        <v>0.06865347490347491</v>
      </c>
      <c r="G17" s="19">
        <v>12</v>
      </c>
      <c r="H17" s="17">
        <v>11.38</v>
      </c>
      <c r="I17" s="18">
        <f t="shared" si="2"/>
        <v>0.38596491228070173</v>
      </c>
      <c r="J17" s="18">
        <f t="shared" si="3"/>
        <v>0.38320463320463327</v>
      </c>
      <c r="K17" s="19">
        <v>66</v>
      </c>
      <c r="L17" s="17">
        <v>63.52</v>
      </c>
      <c r="M17" s="18">
        <f t="shared" si="4"/>
        <v>0.2222222222222222</v>
      </c>
      <c r="N17" s="18">
        <f t="shared" si="5"/>
        <v>0.22514478764478765</v>
      </c>
      <c r="O17" s="19">
        <v>38</v>
      </c>
      <c r="P17" s="17">
        <v>37.32</v>
      </c>
      <c r="Q17" s="18">
        <f t="shared" si="6"/>
        <v>0.15789473684210525</v>
      </c>
      <c r="R17" s="18">
        <f t="shared" si="7"/>
        <v>0.1628861003861004</v>
      </c>
      <c r="S17" s="20">
        <v>27</v>
      </c>
      <c r="T17" s="17">
        <v>27</v>
      </c>
      <c r="U17" s="18">
        <f t="shared" si="8"/>
        <v>0.1286549707602339</v>
      </c>
      <c r="V17" s="18">
        <f t="shared" si="9"/>
        <v>0.1275337837837838</v>
      </c>
      <c r="W17" s="20">
        <v>22</v>
      </c>
      <c r="X17" s="17">
        <v>21.14</v>
      </c>
      <c r="Y17" s="18">
        <f t="shared" si="10"/>
        <v>0.03508771929824561</v>
      </c>
      <c r="Z17" s="18">
        <f t="shared" si="11"/>
        <v>0.03257722007722008</v>
      </c>
      <c r="AA17" s="19">
        <v>6</v>
      </c>
      <c r="AB17" s="17">
        <v>5.4</v>
      </c>
      <c r="AC17" s="20">
        <f t="shared" si="14"/>
        <v>171</v>
      </c>
      <c r="AD17" s="17">
        <f t="shared" si="15"/>
        <v>165.76</v>
      </c>
      <c r="AE17" s="30">
        <v>106</v>
      </c>
      <c r="AF17" s="21"/>
    </row>
    <row r="18" spans="1:32" s="25" customFormat="1" ht="43.5" customHeight="1">
      <c r="A18" s="15">
        <f t="shared" si="16"/>
        <v>15</v>
      </c>
      <c r="B18" s="32" t="s">
        <v>47</v>
      </c>
      <c r="C18" s="16">
        <f t="shared" si="12"/>
        <v>1.2734153263954588</v>
      </c>
      <c r="D18" s="16">
        <f t="shared" si="13"/>
        <v>1.3070007670672463</v>
      </c>
      <c r="E18" s="18">
        <f t="shared" si="0"/>
        <v>0.026490066225165563</v>
      </c>
      <c r="F18" s="18">
        <f t="shared" si="1"/>
        <v>0.026448478649961644</v>
      </c>
      <c r="G18" s="19">
        <v>28</v>
      </c>
      <c r="H18" s="17">
        <v>25.86</v>
      </c>
      <c r="I18" s="18">
        <f t="shared" si="2"/>
        <v>0.0946073793755913</v>
      </c>
      <c r="J18" s="18">
        <f t="shared" si="3"/>
        <v>0.09897212989005369</v>
      </c>
      <c r="K18" s="19">
        <v>100</v>
      </c>
      <c r="L18" s="17">
        <v>96.77</v>
      </c>
      <c r="M18" s="18">
        <f t="shared" si="4"/>
        <v>0.18070009460737937</v>
      </c>
      <c r="N18" s="18">
        <f t="shared" si="5"/>
        <v>0.1838097673229353</v>
      </c>
      <c r="O18" s="19">
        <v>191</v>
      </c>
      <c r="P18" s="17">
        <v>179.72</v>
      </c>
      <c r="Q18" s="18">
        <f t="shared" si="6"/>
        <v>0.039735099337748346</v>
      </c>
      <c r="R18" s="18">
        <f t="shared" si="7"/>
        <v>0.04053183329071849</v>
      </c>
      <c r="S18" s="20">
        <v>42</v>
      </c>
      <c r="T18" s="17">
        <v>39.63</v>
      </c>
      <c r="U18" s="18">
        <f t="shared" si="8"/>
        <v>0.42005676442762535</v>
      </c>
      <c r="V18" s="18">
        <f t="shared" si="9"/>
        <v>0.4218767578624393</v>
      </c>
      <c r="W18" s="20">
        <v>444</v>
      </c>
      <c r="X18" s="17">
        <v>412.49</v>
      </c>
      <c r="Y18" s="18">
        <f t="shared" si="10"/>
        <v>0.23841059602649006</v>
      </c>
      <c r="Z18" s="18">
        <f t="shared" si="11"/>
        <v>0.2283610329838916</v>
      </c>
      <c r="AA18" s="19">
        <v>252</v>
      </c>
      <c r="AB18" s="17">
        <v>223.28</v>
      </c>
      <c r="AC18" s="20">
        <f t="shared" si="14"/>
        <v>1057</v>
      </c>
      <c r="AD18" s="17">
        <f t="shared" si="15"/>
        <v>977.75</v>
      </c>
      <c r="AE18" s="30">
        <v>419</v>
      </c>
      <c r="AF18" s="24"/>
    </row>
    <row r="19" spans="1:32" s="25" customFormat="1" ht="43.5" customHeight="1">
      <c r="A19" s="15">
        <f t="shared" si="16"/>
        <v>16</v>
      </c>
      <c r="B19" s="32" t="s">
        <v>48</v>
      </c>
      <c r="C19" s="16">
        <f t="shared" si="12"/>
        <v>3.7510917030567685</v>
      </c>
      <c r="D19" s="16">
        <f t="shared" si="13"/>
        <v>3.761175969704439</v>
      </c>
      <c r="E19" s="18">
        <f t="shared" si="0"/>
        <v>0.12882096069868995</v>
      </c>
      <c r="F19" s="18">
        <f t="shared" si="1"/>
        <v>0.12738924866112444</v>
      </c>
      <c r="G19" s="19">
        <v>59</v>
      </c>
      <c r="H19" s="17">
        <v>56.85</v>
      </c>
      <c r="I19" s="18">
        <f t="shared" si="2"/>
        <v>0.28820960698689957</v>
      </c>
      <c r="J19" s="18">
        <f t="shared" si="3"/>
        <v>0.2926479485513254</v>
      </c>
      <c r="K19" s="19">
        <v>132</v>
      </c>
      <c r="L19" s="17">
        <v>130.6</v>
      </c>
      <c r="M19" s="18">
        <f t="shared" si="4"/>
        <v>0.26200873362445415</v>
      </c>
      <c r="N19" s="18">
        <f t="shared" si="5"/>
        <v>0.25984269612566385</v>
      </c>
      <c r="O19" s="19">
        <v>120</v>
      </c>
      <c r="P19" s="17">
        <v>115.96</v>
      </c>
      <c r="Q19" s="18">
        <f t="shared" si="6"/>
        <v>0.10480349344978165</v>
      </c>
      <c r="R19" s="18">
        <f t="shared" si="7"/>
        <v>0.10585519976695723</v>
      </c>
      <c r="S19" s="20">
        <v>48</v>
      </c>
      <c r="T19" s="17">
        <v>47.24</v>
      </c>
      <c r="U19" s="18">
        <f t="shared" si="8"/>
        <v>0.16593886462882096</v>
      </c>
      <c r="V19" s="18">
        <f t="shared" si="9"/>
        <v>0.1638469984538508</v>
      </c>
      <c r="W19" s="20">
        <v>76</v>
      </c>
      <c r="X19" s="17">
        <v>73.12</v>
      </c>
      <c r="Y19" s="18">
        <f t="shared" si="10"/>
        <v>0.05021834061135371</v>
      </c>
      <c r="Z19" s="18">
        <f t="shared" si="11"/>
        <v>0.050417908441078275</v>
      </c>
      <c r="AA19" s="19">
        <v>23</v>
      </c>
      <c r="AB19" s="17">
        <v>22.5</v>
      </c>
      <c r="AC19" s="20">
        <f t="shared" si="14"/>
        <v>458</v>
      </c>
      <c r="AD19" s="17">
        <f t="shared" si="15"/>
        <v>446.27</v>
      </c>
      <c r="AE19" s="30">
        <v>234</v>
      </c>
      <c r="AF19" s="24"/>
    </row>
    <row r="20" spans="1:32" s="25" customFormat="1" ht="43.5" customHeight="1">
      <c r="A20" s="15">
        <f t="shared" si="16"/>
        <v>17</v>
      </c>
      <c r="B20" s="32" t="s">
        <v>49</v>
      </c>
      <c r="C20" s="16">
        <f t="shared" si="12"/>
        <v>3.4833333333333334</v>
      </c>
      <c r="D20" s="16">
        <f t="shared" si="13"/>
        <v>3.541710480196284</v>
      </c>
      <c r="E20" s="18">
        <f t="shared" si="0"/>
        <v>0.09166666666666666</v>
      </c>
      <c r="F20" s="18">
        <f t="shared" si="1"/>
        <v>0.09200841219768664</v>
      </c>
      <c r="G20" s="19">
        <v>11</v>
      </c>
      <c r="H20" s="17">
        <v>10.5</v>
      </c>
      <c r="I20" s="18">
        <f t="shared" si="2"/>
        <v>0.2833333333333333</v>
      </c>
      <c r="J20" s="18">
        <f t="shared" si="3"/>
        <v>0.2924114966701717</v>
      </c>
      <c r="K20" s="19">
        <v>34</v>
      </c>
      <c r="L20" s="17">
        <v>33.37</v>
      </c>
      <c r="M20" s="18">
        <f t="shared" si="4"/>
        <v>0.275</v>
      </c>
      <c r="N20" s="18">
        <f t="shared" si="5"/>
        <v>0.28478794251664913</v>
      </c>
      <c r="O20" s="19">
        <v>33</v>
      </c>
      <c r="P20" s="17">
        <v>32.5</v>
      </c>
      <c r="Q20" s="18">
        <f t="shared" si="6"/>
        <v>0.15833333333333333</v>
      </c>
      <c r="R20" s="18">
        <f t="shared" si="7"/>
        <v>0.14879074658254468</v>
      </c>
      <c r="S20" s="20">
        <v>19</v>
      </c>
      <c r="T20" s="17">
        <v>16.98</v>
      </c>
      <c r="U20" s="18">
        <f t="shared" si="8"/>
        <v>0.14166666666666666</v>
      </c>
      <c r="V20" s="18">
        <f t="shared" si="9"/>
        <v>0.1364353312302839</v>
      </c>
      <c r="W20" s="20">
        <v>17</v>
      </c>
      <c r="X20" s="17">
        <v>15.57</v>
      </c>
      <c r="Y20" s="18">
        <f t="shared" si="10"/>
        <v>0.05</v>
      </c>
      <c r="Z20" s="18">
        <f t="shared" si="11"/>
        <v>0.04556607080266386</v>
      </c>
      <c r="AA20" s="19">
        <v>6</v>
      </c>
      <c r="AB20" s="17">
        <v>5.2</v>
      </c>
      <c r="AC20" s="20">
        <f t="shared" si="14"/>
        <v>120</v>
      </c>
      <c r="AD20" s="17">
        <f t="shared" si="15"/>
        <v>114.12</v>
      </c>
      <c r="AE20" s="30">
        <v>72</v>
      </c>
      <c r="AF20" s="24"/>
    </row>
    <row r="21" spans="1:32" s="25" customFormat="1" ht="43.5" customHeight="1">
      <c r="A21" s="15">
        <f t="shared" si="16"/>
        <v>18</v>
      </c>
      <c r="B21" s="32" t="s">
        <v>50</v>
      </c>
      <c r="C21" s="16">
        <f t="shared" si="12"/>
        <v>2.5384615384615383</v>
      </c>
      <c r="D21" s="16">
        <f t="shared" si="13"/>
        <v>2.5951219512195123</v>
      </c>
      <c r="E21" s="18">
        <f t="shared" si="0"/>
        <v>0.0673076923076923</v>
      </c>
      <c r="F21" s="18">
        <f t="shared" si="1"/>
        <v>0.0704048277596178</v>
      </c>
      <c r="G21" s="19">
        <v>14</v>
      </c>
      <c r="H21" s="17">
        <v>14</v>
      </c>
      <c r="I21" s="18">
        <f t="shared" si="2"/>
        <v>0.1875</v>
      </c>
      <c r="J21" s="18">
        <f t="shared" si="3"/>
        <v>0.19049534825245162</v>
      </c>
      <c r="K21" s="19">
        <v>39</v>
      </c>
      <c r="L21" s="17">
        <v>37.88</v>
      </c>
      <c r="M21" s="18">
        <f t="shared" si="4"/>
        <v>0.25</v>
      </c>
      <c r="N21" s="18">
        <f t="shared" si="5"/>
        <v>0.25214986170480264</v>
      </c>
      <c r="O21" s="19">
        <v>52</v>
      </c>
      <c r="P21" s="17">
        <v>50.14</v>
      </c>
      <c r="Q21" s="18">
        <f t="shared" si="6"/>
        <v>0.1201923076923077</v>
      </c>
      <c r="R21" s="18">
        <f t="shared" si="7"/>
        <v>0.12190093034950968</v>
      </c>
      <c r="S21" s="20">
        <v>25</v>
      </c>
      <c r="T21" s="17">
        <v>24.24</v>
      </c>
      <c r="U21" s="18">
        <f t="shared" si="8"/>
        <v>0.20673076923076922</v>
      </c>
      <c r="V21" s="18">
        <f t="shared" si="9"/>
        <v>0.2069399044505909</v>
      </c>
      <c r="W21" s="20">
        <v>43</v>
      </c>
      <c r="X21" s="17">
        <v>41.15</v>
      </c>
      <c r="Y21" s="18">
        <f t="shared" si="10"/>
        <v>0.16826923076923078</v>
      </c>
      <c r="Z21" s="18">
        <f t="shared" si="11"/>
        <v>0.1581091274830274</v>
      </c>
      <c r="AA21" s="19">
        <v>35</v>
      </c>
      <c r="AB21" s="17">
        <v>31.44</v>
      </c>
      <c r="AC21" s="20">
        <f t="shared" si="14"/>
        <v>208</v>
      </c>
      <c r="AD21" s="17">
        <f t="shared" si="15"/>
        <v>198.85</v>
      </c>
      <c r="AE21" s="30">
        <v>114</v>
      </c>
      <c r="AF21" s="24"/>
    </row>
    <row r="22" spans="1:32" s="25" customFormat="1" ht="43.5" customHeight="1">
      <c r="A22" s="15">
        <f t="shared" si="16"/>
        <v>19</v>
      </c>
      <c r="B22" s="32" t="s">
        <v>51</v>
      </c>
      <c r="C22" s="16">
        <f t="shared" si="12"/>
        <v>4.099502487562189</v>
      </c>
      <c r="D22" s="16">
        <f t="shared" si="13"/>
        <v>4.1488116812509706</v>
      </c>
      <c r="E22" s="18">
        <f t="shared" si="0"/>
        <v>0.0845771144278607</v>
      </c>
      <c r="F22" s="18">
        <f t="shared" si="1"/>
        <v>0.0880236110391964</v>
      </c>
      <c r="G22" s="19">
        <v>17</v>
      </c>
      <c r="H22" s="17">
        <v>17</v>
      </c>
      <c r="I22" s="18">
        <f t="shared" si="2"/>
        <v>0.4079601990049751</v>
      </c>
      <c r="J22" s="18">
        <f t="shared" si="3"/>
        <v>0.41189872106871017</v>
      </c>
      <c r="K22" s="19">
        <v>82</v>
      </c>
      <c r="L22" s="17">
        <v>79.55</v>
      </c>
      <c r="M22" s="18">
        <f t="shared" si="4"/>
        <v>0.263681592039801</v>
      </c>
      <c r="N22" s="18">
        <f t="shared" si="5"/>
        <v>0.2594107595919847</v>
      </c>
      <c r="O22" s="19">
        <v>53</v>
      </c>
      <c r="P22" s="17">
        <v>50.1</v>
      </c>
      <c r="Q22" s="18">
        <f t="shared" si="6"/>
        <v>0.13930348258706468</v>
      </c>
      <c r="R22" s="18">
        <f t="shared" si="7"/>
        <v>0.13918086263138818</v>
      </c>
      <c r="S22" s="20">
        <v>28</v>
      </c>
      <c r="T22" s="17">
        <v>26.88</v>
      </c>
      <c r="U22" s="18">
        <f t="shared" si="8"/>
        <v>0.0845771144278607</v>
      </c>
      <c r="V22" s="18">
        <f t="shared" si="9"/>
        <v>0.08336353751359189</v>
      </c>
      <c r="W22" s="20">
        <v>17</v>
      </c>
      <c r="X22" s="17">
        <v>16.1</v>
      </c>
      <c r="Y22" s="18">
        <f t="shared" si="10"/>
        <v>0.01990049751243781</v>
      </c>
      <c r="Z22" s="18">
        <f t="shared" si="11"/>
        <v>0.01812250815512867</v>
      </c>
      <c r="AA22" s="19">
        <v>4</v>
      </c>
      <c r="AB22" s="17">
        <v>3.5</v>
      </c>
      <c r="AC22" s="20">
        <f t="shared" si="14"/>
        <v>201</v>
      </c>
      <c r="AD22" s="17">
        <f t="shared" si="15"/>
        <v>193.13</v>
      </c>
      <c r="AE22" s="30">
        <v>129</v>
      </c>
      <c r="AF22" s="24"/>
    </row>
    <row r="23" spans="1:32" ht="43.5" customHeight="1">
      <c r="A23" s="15">
        <f t="shared" si="16"/>
        <v>20</v>
      </c>
      <c r="B23" s="32" t="s">
        <v>52</v>
      </c>
      <c r="C23" s="16">
        <f t="shared" si="12"/>
        <v>4.3478260869565215</v>
      </c>
      <c r="D23" s="16">
        <f t="shared" si="13"/>
        <v>4.364471669218989</v>
      </c>
      <c r="E23" s="18">
        <f t="shared" si="0"/>
        <v>0.13043478260869565</v>
      </c>
      <c r="F23" s="18">
        <f t="shared" si="1"/>
        <v>0.1378254211332312</v>
      </c>
      <c r="G23" s="19">
        <v>9</v>
      </c>
      <c r="H23" s="17">
        <v>9</v>
      </c>
      <c r="I23" s="18">
        <f t="shared" si="2"/>
        <v>0.36231884057971014</v>
      </c>
      <c r="J23" s="18">
        <f t="shared" si="3"/>
        <v>0.3537519142419601</v>
      </c>
      <c r="K23" s="19">
        <v>25</v>
      </c>
      <c r="L23" s="23">
        <v>23.1</v>
      </c>
      <c r="M23" s="18">
        <f t="shared" si="4"/>
        <v>0.2463768115942029</v>
      </c>
      <c r="N23" s="18">
        <f t="shared" si="5"/>
        <v>0.2388973966309341</v>
      </c>
      <c r="O23" s="19">
        <v>17</v>
      </c>
      <c r="P23" s="17">
        <v>15.6</v>
      </c>
      <c r="Q23" s="18">
        <f t="shared" si="6"/>
        <v>0.18840579710144928</v>
      </c>
      <c r="R23" s="18">
        <f t="shared" si="7"/>
        <v>0.1929555895865237</v>
      </c>
      <c r="S23" s="20">
        <v>13</v>
      </c>
      <c r="T23" s="17">
        <v>12.6</v>
      </c>
      <c r="U23" s="18">
        <f t="shared" si="8"/>
        <v>0.043478260869565216</v>
      </c>
      <c r="V23" s="18">
        <f t="shared" si="9"/>
        <v>0.04594180704441041</v>
      </c>
      <c r="W23" s="20">
        <v>3</v>
      </c>
      <c r="X23" s="17">
        <v>3</v>
      </c>
      <c r="Y23" s="18">
        <f t="shared" si="10"/>
        <v>0.028985507246376812</v>
      </c>
      <c r="Z23" s="18">
        <f t="shared" si="11"/>
        <v>0.03062787136294027</v>
      </c>
      <c r="AA23" s="19">
        <v>2</v>
      </c>
      <c r="AB23" s="17">
        <v>2</v>
      </c>
      <c r="AC23" s="20">
        <f t="shared" si="14"/>
        <v>69</v>
      </c>
      <c r="AD23" s="17">
        <f t="shared" si="15"/>
        <v>65.30000000000001</v>
      </c>
      <c r="AE23" s="30">
        <v>45</v>
      </c>
      <c r="AF23" s="21"/>
    </row>
    <row r="24" spans="1:32" ht="43.5" customHeight="1">
      <c r="A24" s="15">
        <f t="shared" si="16"/>
        <v>21</v>
      </c>
      <c r="B24" s="32" t="s">
        <v>53</v>
      </c>
      <c r="C24" s="16">
        <f t="shared" si="12"/>
        <v>3.7013574660633486</v>
      </c>
      <c r="D24" s="16">
        <f t="shared" si="13"/>
        <v>3.727428734865097</v>
      </c>
      <c r="E24" s="18">
        <f t="shared" si="0"/>
        <v>0.09049773755656108</v>
      </c>
      <c r="F24" s="18">
        <f t="shared" si="1"/>
        <v>0.08914100486223663</v>
      </c>
      <c r="G24" s="19">
        <v>20</v>
      </c>
      <c r="H24" s="17">
        <v>18.7</v>
      </c>
      <c r="I24" s="18">
        <f t="shared" si="2"/>
        <v>0.3891402714932127</v>
      </c>
      <c r="J24" s="18">
        <f t="shared" si="3"/>
        <v>0.39517589856039664</v>
      </c>
      <c r="K24" s="19">
        <v>86</v>
      </c>
      <c r="L24" s="23">
        <v>82.9</v>
      </c>
      <c r="M24" s="18">
        <f t="shared" si="4"/>
        <v>0.19004524886877827</v>
      </c>
      <c r="N24" s="18">
        <f t="shared" si="5"/>
        <v>0.18957955953856423</v>
      </c>
      <c r="O24" s="19">
        <v>42</v>
      </c>
      <c r="P24" s="17">
        <v>39.77</v>
      </c>
      <c r="Q24" s="18">
        <f t="shared" si="6"/>
        <v>0.04072398190045249</v>
      </c>
      <c r="R24" s="18">
        <f t="shared" si="7"/>
        <v>0.042902087901611215</v>
      </c>
      <c r="S24" s="20">
        <v>9</v>
      </c>
      <c r="T24" s="17">
        <v>9</v>
      </c>
      <c r="U24" s="18">
        <f t="shared" si="8"/>
        <v>0.2081447963800905</v>
      </c>
      <c r="V24" s="18">
        <f t="shared" si="9"/>
        <v>0.20593002192773383</v>
      </c>
      <c r="W24" s="20">
        <v>46</v>
      </c>
      <c r="X24" s="17">
        <v>43.2</v>
      </c>
      <c r="Y24" s="18">
        <f t="shared" si="10"/>
        <v>0.08144796380090498</v>
      </c>
      <c r="Z24" s="18">
        <f t="shared" si="11"/>
        <v>0.07727142720945752</v>
      </c>
      <c r="AA24" s="19">
        <v>18</v>
      </c>
      <c r="AB24" s="17">
        <v>16.21</v>
      </c>
      <c r="AC24" s="20">
        <f t="shared" si="14"/>
        <v>221</v>
      </c>
      <c r="AD24" s="17">
        <f t="shared" si="15"/>
        <v>209.78</v>
      </c>
      <c r="AE24" s="30">
        <v>127</v>
      </c>
      <c r="AF24" s="21"/>
    </row>
    <row r="25" spans="1:32" ht="43.5" customHeight="1">
      <c r="A25" s="15">
        <f t="shared" si="16"/>
        <v>22</v>
      </c>
      <c r="B25" s="32" t="s">
        <v>54</v>
      </c>
      <c r="C25" s="16">
        <f t="shared" si="12"/>
        <v>2.5605700712589075</v>
      </c>
      <c r="D25" s="16">
        <f t="shared" si="13"/>
        <v>2.583846612358435</v>
      </c>
      <c r="E25" s="18">
        <f t="shared" si="0"/>
        <v>0.04513064133016627</v>
      </c>
      <c r="F25" s="18">
        <f t="shared" si="1"/>
        <v>0.04314027419034373</v>
      </c>
      <c r="G25" s="19">
        <v>19</v>
      </c>
      <c r="H25" s="17">
        <v>17.37</v>
      </c>
      <c r="I25" s="18">
        <f t="shared" si="2"/>
        <v>0.22565320665083136</v>
      </c>
      <c r="J25" s="18">
        <f t="shared" si="3"/>
        <v>0.2306526922312736</v>
      </c>
      <c r="K25" s="19">
        <v>95</v>
      </c>
      <c r="L25" s="23">
        <v>92.87</v>
      </c>
      <c r="M25" s="18">
        <f t="shared" si="4"/>
        <v>0.2921615201900237</v>
      </c>
      <c r="N25" s="18">
        <f t="shared" si="5"/>
        <v>0.29584740711305385</v>
      </c>
      <c r="O25" s="19">
        <v>123</v>
      </c>
      <c r="P25" s="17">
        <v>119.12</v>
      </c>
      <c r="Q25" s="18">
        <f t="shared" si="6"/>
        <v>0.0855106888361045</v>
      </c>
      <c r="R25" s="18">
        <f t="shared" si="7"/>
        <v>0.08841645142062389</v>
      </c>
      <c r="S25" s="20">
        <v>36</v>
      </c>
      <c r="T25" s="17">
        <v>35.6</v>
      </c>
      <c r="U25" s="18">
        <f t="shared" si="8"/>
        <v>0.2589073634204275</v>
      </c>
      <c r="V25" s="18">
        <f t="shared" si="9"/>
        <v>0.25283131333200876</v>
      </c>
      <c r="W25" s="20">
        <v>109</v>
      </c>
      <c r="X25" s="17">
        <v>101.8</v>
      </c>
      <c r="Y25" s="18">
        <f t="shared" si="10"/>
        <v>0.09263657957244656</v>
      </c>
      <c r="Z25" s="18">
        <f t="shared" si="11"/>
        <v>0.08911186171269621</v>
      </c>
      <c r="AA25" s="19">
        <v>39</v>
      </c>
      <c r="AB25" s="17">
        <v>35.88</v>
      </c>
      <c r="AC25" s="20">
        <f t="shared" si="14"/>
        <v>421</v>
      </c>
      <c r="AD25" s="17">
        <f t="shared" si="15"/>
        <v>402.64</v>
      </c>
      <c r="AE25" s="30">
        <v>225</v>
      </c>
      <c r="AF25" s="21"/>
    </row>
    <row r="26" spans="1:32" ht="43.5" customHeight="1">
      <c r="A26" s="15">
        <f t="shared" si="16"/>
        <v>23</v>
      </c>
      <c r="B26" s="32" t="s">
        <v>74</v>
      </c>
      <c r="C26" s="16">
        <f t="shared" si="12"/>
        <v>1.7905759162303665</v>
      </c>
      <c r="D26" s="16">
        <f t="shared" si="13"/>
        <v>1.8228869097630653</v>
      </c>
      <c r="E26" s="18">
        <f t="shared" si="0"/>
        <v>0.020942408376963352</v>
      </c>
      <c r="F26" s="18">
        <f t="shared" si="1"/>
        <v>0.021284938105640507</v>
      </c>
      <c r="G26" s="19">
        <v>4</v>
      </c>
      <c r="H26" s="17">
        <v>3.8</v>
      </c>
      <c r="I26" s="18">
        <f t="shared" si="2"/>
        <v>0.17801047120418848</v>
      </c>
      <c r="J26" s="18">
        <f t="shared" si="3"/>
        <v>0.18137007785806308</v>
      </c>
      <c r="K26" s="19">
        <v>34</v>
      </c>
      <c r="L26" s="23">
        <v>32.38</v>
      </c>
      <c r="M26" s="18">
        <f t="shared" si="4"/>
        <v>0.18324607329842932</v>
      </c>
      <c r="N26" s="18">
        <f t="shared" si="5"/>
        <v>0.18652327339942865</v>
      </c>
      <c r="O26" s="19">
        <v>35</v>
      </c>
      <c r="P26" s="17">
        <v>33.3</v>
      </c>
      <c r="Q26" s="18">
        <f t="shared" si="6"/>
        <v>0.07329842931937172</v>
      </c>
      <c r="R26" s="18">
        <f t="shared" si="7"/>
        <v>0.07438525737971209</v>
      </c>
      <c r="S26" s="20">
        <v>14</v>
      </c>
      <c r="T26" s="17">
        <v>13.28</v>
      </c>
      <c r="U26" s="18">
        <f t="shared" si="8"/>
        <v>0.2513089005235602</v>
      </c>
      <c r="V26" s="18">
        <f t="shared" si="9"/>
        <v>0.25653951716798296</v>
      </c>
      <c r="W26" s="20">
        <v>48</v>
      </c>
      <c r="X26" s="17">
        <v>45.8</v>
      </c>
      <c r="Y26" s="18">
        <f t="shared" si="10"/>
        <v>0.2931937172774869</v>
      </c>
      <c r="Z26" s="18">
        <f t="shared" si="11"/>
        <v>0.27989693608917265</v>
      </c>
      <c r="AA26" s="19">
        <v>56</v>
      </c>
      <c r="AB26" s="17">
        <v>49.97</v>
      </c>
      <c r="AC26" s="20">
        <f t="shared" si="14"/>
        <v>191</v>
      </c>
      <c r="AD26" s="17">
        <f t="shared" si="15"/>
        <v>178.53</v>
      </c>
      <c r="AE26" s="30">
        <v>89</v>
      </c>
      <c r="AF26" s="21"/>
    </row>
    <row r="27" spans="1:32" ht="43.5" customHeight="1">
      <c r="A27" s="15">
        <f t="shared" si="16"/>
        <v>24</v>
      </c>
      <c r="B27" s="32" t="s">
        <v>55</v>
      </c>
      <c r="C27" s="16">
        <f aca="true" t="shared" si="17" ref="C27:C36">(((G27*5)+(K27*3)+(O27+S27))*2)/AC27</f>
        <v>2.8210526315789473</v>
      </c>
      <c r="D27" s="16">
        <f aca="true" t="shared" si="18" ref="D27:D36">(((H27*5)+(L27*3)+(P27+T27))*2)/AD27</f>
        <v>2.8399215942502454</v>
      </c>
      <c r="E27" s="18">
        <f aca="true" t="shared" si="19" ref="E27:E36">G27/AC27</f>
        <v>0.05263157894736842</v>
      </c>
      <c r="F27" s="18">
        <f aca="true" t="shared" si="20" ref="F27:F36">H27/AD27</f>
        <v>0.05444843732984864</v>
      </c>
      <c r="G27" s="19">
        <v>10</v>
      </c>
      <c r="H27" s="17">
        <v>10</v>
      </c>
      <c r="I27" s="18">
        <f aca="true" t="shared" si="21" ref="I27:I36">K27/AC27</f>
        <v>0.24736842105263157</v>
      </c>
      <c r="J27" s="18">
        <f aca="true" t="shared" si="22" ref="J27:J36">L27/AD27</f>
        <v>0.24828487422410978</v>
      </c>
      <c r="K27" s="19">
        <v>47</v>
      </c>
      <c r="L27" s="23">
        <v>45.6</v>
      </c>
      <c r="M27" s="18">
        <f aca="true" t="shared" si="23" ref="M27:M36">O27/AC27</f>
        <v>0.26842105263157895</v>
      </c>
      <c r="N27" s="18">
        <f aca="true" t="shared" si="24" ref="N27:N36">P27/AD27</f>
        <v>0.2656539257323315</v>
      </c>
      <c r="O27" s="19">
        <v>51</v>
      </c>
      <c r="P27" s="17">
        <v>48.79</v>
      </c>
      <c r="Q27" s="18">
        <f aca="true" t="shared" si="25" ref="Q27:Q36">S27/AC27</f>
        <v>0.1368421052631579</v>
      </c>
      <c r="R27" s="18">
        <f aca="true" t="shared" si="26" ref="R27:R36">T27/AD27</f>
        <v>0.13721006207121855</v>
      </c>
      <c r="S27" s="20">
        <v>26</v>
      </c>
      <c r="T27" s="17">
        <v>25.2</v>
      </c>
      <c r="U27" s="18">
        <f aca="true" t="shared" si="27" ref="U27:U36">W27/AC27</f>
        <v>0.15263157894736842</v>
      </c>
      <c r="V27" s="18">
        <f aca="true" t="shared" si="28" ref="V27:V36">X27/AD27</f>
        <v>0.15610366982467605</v>
      </c>
      <c r="W27" s="20">
        <v>29</v>
      </c>
      <c r="X27" s="17">
        <v>28.67</v>
      </c>
      <c r="Y27" s="18">
        <f aca="true" t="shared" si="29" ref="Y27:Y36">AA27/AC27</f>
        <v>0.14210526315789473</v>
      </c>
      <c r="Z27" s="18">
        <f aca="true" t="shared" si="30" ref="Z27:Z36">AB27/AD27</f>
        <v>0.13829903081781553</v>
      </c>
      <c r="AA27" s="19">
        <v>27</v>
      </c>
      <c r="AB27" s="17">
        <v>25.4</v>
      </c>
      <c r="AC27" s="20">
        <f aca="true" t="shared" si="31" ref="AC27:AC36">AA27+W27+S27+O27+K27+G27</f>
        <v>190</v>
      </c>
      <c r="AD27" s="17">
        <f aca="true" t="shared" si="32" ref="AD27:AD36">AB27+X27+T27+P27+L27+H27</f>
        <v>183.66</v>
      </c>
      <c r="AE27" s="30">
        <v>115</v>
      </c>
      <c r="AF27" s="21"/>
    </row>
    <row r="28" spans="1:32" ht="43.5" customHeight="1">
      <c r="A28" s="15">
        <f t="shared" si="16"/>
        <v>25</v>
      </c>
      <c r="B28" s="32" t="s">
        <v>56</v>
      </c>
      <c r="C28" s="16">
        <f t="shared" si="17"/>
        <v>3.7819148936170213</v>
      </c>
      <c r="D28" s="16">
        <f t="shared" si="18"/>
        <v>3.8097400260250835</v>
      </c>
      <c r="E28" s="18">
        <f t="shared" si="19"/>
        <v>0.0797872340425532</v>
      </c>
      <c r="F28" s="18">
        <f t="shared" si="20"/>
        <v>0.08167446496303885</v>
      </c>
      <c r="G28" s="19">
        <v>30</v>
      </c>
      <c r="H28" s="17">
        <v>29.5</v>
      </c>
      <c r="I28" s="18">
        <f t="shared" si="21"/>
        <v>0.3723404255319149</v>
      </c>
      <c r="J28" s="18">
        <f t="shared" si="22"/>
        <v>0.3740136770120989</v>
      </c>
      <c r="K28" s="19">
        <v>140</v>
      </c>
      <c r="L28" s="23">
        <v>135.09</v>
      </c>
      <c r="M28" s="18">
        <f t="shared" si="23"/>
        <v>0.26861702127659576</v>
      </c>
      <c r="N28" s="18">
        <f t="shared" si="24"/>
        <v>0.2666463634098397</v>
      </c>
      <c r="O28" s="19">
        <v>101</v>
      </c>
      <c r="P28" s="17">
        <v>96.31</v>
      </c>
      <c r="Q28" s="18">
        <f t="shared" si="25"/>
        <v>0.10638297872340426</v>
      </c>
      <c r="R28" s="18">
        <f t="shared" si="26"/>
        <v>0.10781029375121126</v>
      </c>
      <c r="S28" s="20">
        <v>40</v>
      </c>
      <c r="T28" s="17">
        <v>38.94</v>
      </c>
      <c r="U28" s="18">
        <f t="shared" si="27"/>
        <v>0.10106382978723404</v>
      </c>
      <c r="V28" s="18">
        <f t="shared" si="28"/>
        <v>0.09897837703147928</v>
      </c>
      <c r="W28" s="20">
        <v>38</v>
      </c>
      <c r="X28" s="17">
        <v>35.75</v>
      </c>
      <c r="Y28" s="18">
        <f t="shared" si="29"/>
        <v>0.07180851063829788</v>
      </c>
      <c r="Z28" s="18">
        <f t="shared" si="30"/>
        <v>0.07087682383233201</v>
      </c>
      <c r="AA28" s="19">
        <v>27</v>
      </c>
      <c r="AB28" s="17">
        <v>25.6</v>
      </c>
      <c r="AC28" s="20">
        <f t="shared" si="31"/>
        <v>376</v>
      </c>
      <c r="AD28" s="17">
        <f t="shared" si="32"/>
        <v>361.19</v>
      </c>
      <c r="AE28" s="30">
        <v>191</v>
      </c>
      <c r="AF28" s="21"/>
    </row>
    <row r="29" spans="1:32" ht="43.5" customHeight="1">
      <c r="A29" s="15">
        <f t="shared" si="16"/>
        <v>26</v>
      </c>
      <c r="B29" s="32" t="s">
        <v>57</v>
      </c>
      <c r="C29" s="16">
        <f t="shared" si="17"/>
        <v>3.376470588235294</v>
      </c>
      <c r="D29" s="16">
        <f t="shared" si="18"/>
        <v>3.367468694683013</v>
      </c>
      <c r="E29" s="18">
        <f t="shared" si="19"/>
        <v>0.058823529411764705</v>
      </c>
      <c r="F29" s="18">
        <f t="shared" si="20"/>
        <v>0.05736576411197797</v>
      </c>
      <c r="G29" s="19">
        <v>10</v>
      </c>
      <c r="H29" s="17">
        <v>8.75</v>
      </c>
      <c r="I29" s="18">
        <f t="shared" si="21"/>
        <v>0.35294117647058826</v>
      </c>
      <c r="J29" s="18">
        <f t="shared" si="22"/>
        <v>0.3490460892939094</v>
      </c>
      <c r="K29" s="19">
        <v>60</v>
      </c>
      <c r="L29" s="23">
        <v>53.24</v>
      </c>
      <c r="M29" s="18">
        <f t="shared" si="23"/>
        <v>0.21176470588235294</v>
      </c>
      <c r="N29" s="18">
        <f t="shared" si="24"/>
        <v>0.22552940405166197</v>
      </c>
      <c r="O29" s="19">
        <v>36</v>
      </c>
      <c r="P29" s="17">
        <v>34.4</v>
      </c>
      <c r="Q29" s="18">
        <f t="shared" si="25"/>
        <v>0.12352941176470589</v>
      </c>
      <c r="R29" s="18">
        <f t="shared" si="26"/>
        <v>0.12423785484822657</v>
      </c>
      <c r="S29" s="20">
        <v>21</v>
      </c>
      <c r="T29" s="17">
        <v>18.95</v>
      </c>
      <c r="U29" s="18">
        <f t="shared" si="27"/>
        <v>0.1411764705882353</v>
      </c>
      <c r="V29" s="18">
        <f t="shared" si="28"/>
        <v>0.14331606897003868</v>
      </c>
      <c r="W29" s="20">
        <v>24</v>
      </c>
      <c r="X29" s="17">
        <v>21.86</v>
      </c>
      <c r="Y29" s="18">
        <f t="shared" si="29"/>
        <v>0.11176470588235295</v>
      </c>
      <c r="Z29" s="18">
        <f t="shared" si="30"/>
        <v>0.1005048187241854</v>
      </c>
      <c r="AA29" s="19">
        <v>19</v>
      </c>
      <c r="AB29" s="17">
        <v>15.33</v>
      </c>
      <c r="AC29" s="20">
        <f t="shared" si="31"/>
        <v>170</v>
      </c>
      <c r="AD29" s="17">
        <f t="shared" si="32"/>
        <v>152.53</v>
      </c>
      <c r="AE29" s="30">
        <v>97</v>
      </c>
      <c r="AF29" s="21"/>
    </row>
    <row r="30" spans="1:32" ht="43.5" customHeight="1">
      <c r="A30" s="15">
        <f t="shared" si="16"/>
        <v>27</v>
      </c>
      <c r="B30" s="32" t="s">
        <v>58</v>
      </c>
      <c r="C30" s="16">
        <f t="shared" si="17"/>
        <v>0.4797047970479705</v>
      </c>
      <c r="D30" s="16">
        <f t="shared" si="18"/>
        <v>0.48752367619204484</v>
      </c>
      <c r="E30" s="18">
        <f t="shared" si="19"/>
        <v>0.0036900369003690036</v>
      </c>
      <c r="F30" s="18">
        <f t="shared" si="20"/>
        <v>0.004117598616486865</v>
      </c>
      <c r="G30" s="19">
        <v>1</v>
      </c>
      <c r="H30" s="17">
        <v>1</v>
      </c>
      <c r="I30" s="18">
        <f t="shared" si="21"/>
        <v>0.025830258302583026</v>
      </c>
      <c r="J30" s="18">
        <f t="shared" si="22"/>
        <v>0.026352631145515937</v>
      </c>
      <c r="K30" s="19">
        <v>7</v>
      </c>
      <c r="L30" s="23">
        <v>6.4</v>
      </c>
      <c r="M30" s="18">
        <f t="shared" si="23"/>
        <v>0.11439114391143912</v>
      </c>
      <c r="N30" s="18">
        <f t="shared" si="24"/>
        <v>0.1161162809849296</v>
      </c>
      <c r="O30" s="19">
        <v>31</v>
      </c>
      <c r="P30" s="17">
        <v>28.2</v>
      </c>
      <c r="Q30" s="18">
        <f t="shared" si="25"/>
        <v>0.02952029520295203</v>
      </c>
      <c r="R30" s="18">
        <f t="shared" si="26"/>
        <v>0.02799967059211068</v>
      </c>
      <c r="S30" s="20">
        <v>8</v>
      </c>
      <c r="T30" s="17">
        <v>6.8</v>
      </c>
      <c r="U30" s="18">
        <f t="shared" si="27"/>
        <v>0.6457564575645757</v>
      </c>
      <c r="V30" s="18">
        <f t="shared" si="28"/>
        <v>0.6440335996047105</v>
      </c>
      <c r="W30" s="20">
        <v>175</v>
      </c>
      <c r="X30" s="17">
        <v>156.41</v>
      </c>
      <c r="Y30" s="18">
        <f t="shared" si="29"/>
        <v>0.18081180811808117</v>
      </c>
      <c r="Z30" s="18">
        <f t="shared" si="30"/>
        <v>0.1813802190562464</v>
      </c>
      <c r="AA30" s="19">
        <v>49</v>
      </c>
      <c r="AB30" s="17">
        <v>44.05</v>
      </c>
      <c r="AC30" s="20">
        <f t="shared" si="31"/>
        <v>271</v>
      </c>
      <c r="AD30" s="17">
        <f t="shared" si="32"/>
        <v>242.85999999999999</v>
      </c>
      <c r="AE30" s="30">
        <v>91</v>
      </c>
      <c r="AF30" s="21"/>
    </row>
    <row r="31" spans="1:32" ht="43.5" customHeight="1">
      <c r="A31" s="15">
        <f t="shared" si="16"/>
        <v>28</v>
      </c>
      <c r="B31" s="32" t="s">
        <v>59</v>
      </c>
      <c r="C31" s="16">
        <f t="shared" si="17"/>
        <v>1.981042654028436</v>
      </c>
      <c r="D31" s="16">
        <f t="shared" si="18"/>
        <v>2.0379774305555554</v>
      </c>
      <c r="E31" s="18">
        <f t="shared" si="19"/>
        <v>0.04265402843601896</v>
      </c>
      <c r="F31" s="18">
        <f t="shared" si="20"/>
        <v>0.04503038194444445</v>
      </c>
      <c r="G31" s="19">
        <v>9</v>
      </c>
      <c r="H31" s="17">
        <v>8.3</v>
      </c>
      <c r="I31" s="18">
        <f t="shared" si="21"/>
        <v>0.16113744075829384</v>
      </c>
      <c r="J31" s="18">
        <f t="shared" si="22"/>
        <v>0.16248914930555555</v>
      </c>
      <c r="K31" s="19">
        <v>34</v>
      </c>
      <c r="L31" s="23">
        <v>29.95</v>
      </c>
      <c r="M31" s="18">
        <f t="shared" si="23"/>
        <v>0.22748815165876776</v>
      </c>
      <c r="N31" s="18">
        <f t="shared" si="24"/>
        <v>0.23377821180555558</v>
      </c>
      <c r="O31" s="19">
        <v>48</v>
      </c>
      <c r="P31" s="17">
        <v>43.09</v>
      </c>
      <c r="Q31" s="18">
        <f t="shared" si="25"/>
        <v>0.06635071090047394</v>
      </c>
      <c r="R31" s="18">
        <f t="shared" si="26"/>
        <v>0.07259114583333334</v>
      </c>
      <c r="S31" s="20">
        <v>14</v>
      </c>
      <c r="T31" s="17">
        <v>13.38</v>
      </c>
      <c r="U31" s="18">
        <f t="shared" si="27"/>
        <v>0.33649289099526064</v>
      </c>
      <c r="V31" s="18">
        <f t="shared" si="28"/>
        <v>0.3372395833333333</v>
      </c>
      <c r="W31" s="20">
        <v>71</v>
      </c>
      <c r="X31" s="17">
        <v>62.16</v>
      </c>
      <c r="Y31" s="18">
        <f t="shared" si="29"/>
        <v>0.16587677725118483</v>
      </c>
      <c r="Z31" s="18">
        <f t="shared" si="30"/>
        <v>0.1488715277777778</v>
      </c>
      <c r="AA31" s="19">
        <v>35</v>
      </c>
      <c r="AB31" s="17">
        <v>27.44</v>
      </c>
      <c r="AC31" s="20">
        <f t="shared" si="31"/>
        <v>211</v>
      </c>
      <c r="AD31" s="17">
        <f t="shared" si="32"/>
        <v>184.32</v>
      </c>
      <c r="AE31" s="30">
        <v>99</v>
      </c>
      <c r="AF31" s="21"/>
    </row>
    <row r="32" spans="1:32" ht="43.5" customHeight="1">
      <c r="A32" s="15">
        <f t="shared" si="16"/>
        <v>29</v>
      </c>
      <c r="B32" s="32" t="s">
        <v>60</v>
      </c>
      <c r="C32" s="16">
        <f t="shared" si="17"/>
        <v>3.7142857142857144</v>
      </c>
      <c r="D32" s="16">
        <f t="shared" si="18"/>
        <v>3.878172588832488</v>
      </c>
      <c r="E32" s="18">
        <f t="shared" si="19"/>
        <v>0.09523809523809523</v>
      </c>
      <c r="F32" s="18">
        <f t="shared" si="20"/>
        <v>0.10152284263959391</v>
      </c>
      <c r="G32" s="19">
        <v>2</v>
      </c>
      <c r="H32" s="17">
        <v>2</v>
      </c>
      <c r="I32" s="18">
        <f t="shared" si="21"/>
        <v>0.38095238095238093</v>
      </c>
      <c r="J32" s="18">
        <f t="shared" si="22"/>
        <v>0.40609137055837563</v>
      </c>
      <c r="K32" s="19">
        <v>8</v>
      </c>
      <c r="L32" s="23">
        <v>8</v>
      </c>
      <c r="M32" s="18">
        <f t="shared" si="23"/>
        <v>0.047619047619047616</v>
      </c>
      <c r="N32" s="18">
        <f t="shared" si="24"/>
        <v>0.050761421319796954</v>
      </c>
      <c r="O32" s="19">
        <v>1</v>
      </c>
      <c r="P32" s="17">
        <v>1</v>
      </c>
      <c r="Q32" s="18">
        <f t="shared" si="25"/>
        <v>0.19047619047619047</v>
      </c>
      <c r="R32" s="18">
        <f t="shared" si="26"/>
        <v>0.16243654822335027</v>
      </c>
      <c r="S32" s="20">
        <v>4</v>
      </c>
      <c r="T32" s="17">
        <v>3.2</v>
      </c>
      <c r="U32" s="18">
        <f t="shared" si="27"/>
        <v>0.09523809523809523</v>
      </c>
      <c r="V32" s="18">
        <f t="shared" si="28"/>
        <v>0.07614213197969544</v>
      </c>
      <c r="W32" s="20">
        <v>2</v>
      </c>
      <c r="X32" s="17">
        <v>1.5</v>
      </c>
      <c r="Y32" s="18">
        <f t="shared" si="29"/>
        <v>0.19047619047619047</v>
      </c>
      <c r="Z32" s="18">
        <f t="shared" si="30"/>
        <v>0.20304568527918782</v>
      </c>
      <c r="AA32" s="19">
        <v>4</v>
      </c>
      <c r="AB32" s="17">
        <v>4</v>
      </c>
      <c r="AC32" s="20">
        <f t="shared" si="31"/>
        <v>21</v>
      </c>
      <c r="AD32" s="17">
        <f t="shared" si="32"/>
        <v>19.7</v>
      </c>
      <c r="AE32" s="30">
        <v>21</v>
      </c>
      <c r="AF32" s="21"/>
    </row>
    <row r="33" spans="1:32" ht="43.5" customHeight="1">
      <c r="A33" s="15">
        <f t="shared" si="16"/>
        <v>30</v>
      </c>
      <c r="B33" s="32" t="s">
        <v>61</v>
      </c>
      <c r="C33" s="16">
        <f t="shared" si="17"/>
        <v>5.111111111111111</v>
      </c>
      <c r="D33" s="16">
        <f t="shared" si="18"/>
        <v>5.146266018559435</v>
      </c>
      <c r="E33" s="18">
        <f t="shared" si="19"/>
        <v>0.2361111111111111</v>
      </c>
      <c r="F33" s="18">
        <f t="shared" si="20"/>
        <v>0.23862129916040653</v>
      </c>
      <c r="G33" s="19">
        <v>17</v>
      </c>
      <c r="H33" s="17">
        <v>16.2</v>
      </c>
      <c r="I33" s="18">
        <f t="shared" si="21"/>
        <v>0.3611111111111111</v>
      </c>
      <c r="J33" s="18">
        <f t="shared" si="22"/>
        <v>0.3623508616880248</v>
      </c>
      <c r="K33" s="19">
        <v>26</v>
      </c>
      <c r="L33" s="23">
        <v>24.6</v>
      </c>
      <c r="M33" s="18">
        <f t="shared" si="23"/>
        <v>0.20833333333333334</v>
      </c>
      <c r="N33" s="18">
        <f t="shared" si="24"/>
        <v>0.21505376344086022</v>
      </c>
      <c r="O33" s="19">
        <v>15</v>
      </c>
      <c r="P33" s="17">
        <v>14.6</v>
      </c>
      <c r="Q33" s="18">
        <f t="shared" si="25"/>
        <v>0.08333333333333333</v>
      </c>
      <c r="R33" s="18">
        <f t="shared" si="26"/>
        <v>0.07792016497275003</v>
      </c>
      <c r="S33" s="20">
        <v>6</v>
      </c>
      <c r="T33" s="17">
        <v>5.29</v>
      </c>
      <c r="U33" s="18">
        <f t="shared" si="27"/>
        <v>0.027777777777777776</v>
      </c>
      <c r="V33" s="18">
        <f t="shared" si="28"/>
        <v>0.02504050670201797</v>
      </c>
      <c r="W33" s="20">
        <v>2</v>
      </c>
      <c r="X33" s="17">
        <v>1.7</v>
      </c>
      <c r="Y33" s="18">
        <f t="shared" si="29"/>
        <v>0.08333333333333333</v>
      </c>
      <c r="Z33" s="18">
        <f t="shared" si="30"/>
        <v>0.0810134040359405</v>
      </c>
      <c r="AA33" s="19">
        <v>6</v>
      </c>
      <c r="AB33" s="17">
        <v>5.5</v>
      </c>
      <c r="AC33" s="20">
        <f t="shared" si="31"/>
        <v>72</v>
      </c>
      <c r="AD33" s="17">
        <f t="shared" si="32"/>
        <v>67.89</v>
      </c>
      <c r="AE33" s="30">
        <v>36</v>
      </c>
      <c r="AF33" s="21"/>
    </row>
    <row r="34" spans="1:32" ht="43.5" customHeight="1">
      <c r="A34" s="15">
        <f t="shared" si="16"/>
        <v>31</v>
      </c>
      <c r="B34" s="32" t="s">
        <v>62</v>
      </c>
      <c r="C34" s="16">
        <f t="shared" si="17"/>
        <v>4.642857142857143</v>
      </c>
      <c r="D34" s="16">
        <f t="shared" si="18"/>
        <v>4.654219707685054</v>
      </c>
      <c r="E34" s="18">
        <f t="shared" si="19"/>
        <v>0.14285714285714285</v>
      </c>
      <c r="F34" s="18">
        <f t="shared" si="20"/>
        <v>0.13437057991513437</v>
      </c>
      <c r="G34" s="19">
        <v>16</v>
      </c>
      <c r="H34" s="17">
        <v>14.25</v>
      </c>
      <c r="I34" s="18">
        <f t="shared" si="21"/>
        <v>0.4107142857142857</v>
      </c>
      <c r="J34" s="18">
        <f t="shared" si="22"/>
        <v>0.4241395568128241</v>
      </c>
      <c r="K34" s="19">
        <v>46</v>
      </c>
      <c r="L34" s="23">
        <v>44.98</v>
      </c>
      <c r="M34" s="18">
        <f t="shared" si="23"/>
        <v>0.15178571428571427</v>
      </c>
      <c r="N34" s="18">
        <f t="shared" si="24"/>
        <v>0.15181518151815182</v>
      </c>
      <c r="O34" s="19">
        <v>17</v>
      </c>
      <c r="P34" s="17">
        <v>16.1</v>
      </c>
      <c r="Q34" s="18">
        <f t="shared" si="25"/>
        <v>0.22321428571428573</v>
      </c>
      <c r="R34" s="18">
        <f t="shared" si="26"/>
        <v>0.23102310231023102</v>
      </c>
      <c r="S34" s="20">
        <v>25</v>
      </c>
      <c r="T34" s="17">
        <v>24.5</v>
      </c>
      <c r="U34" s="18">
        <f t="shared" si="27"/>
        <v>0.07142857142857142</v>
      </c>
      <c r="V34" s="18">
        <f t="shared" si="28"/>
        <v>0.058651579443658654</v>
      </c>
      <c r="W34" s="20">
        <v>8</v>
      </c>
      <c r="X34" s="17">
        <v>6.22</v>
      </c>
      <c r="Y34" s="18">
        <f t="shared" si="29"/>
        <v>0</v>
      </c>
      <c r="Z34" s="18">
        <f t="shared" si="30"/>
        <v>0</v>
      </c>
      <c r="AA34" s="19">
        <v>0</v>
      </c>
      <c r="AB34" s="17">
        <v>0</v>
      </c>
      <c r="AC34" s="20">
        <f t="shared" si="31"/>
        <v>112</v>
      </c>
      <c r="AD34" s="17">
        <f t="shared" si="32"/>
        <v>106.05</v>
      </c>
      <c r="AE34" s="30">
        <v>68</v>
      </c>
      <c r="AF34" s="21"/>
    </row>
    <row r="35" spans="1:32" ht="43.5" customHeight="1">
      <c r="A35" s="15">
        <f t="shared" si="16"/>
        <v>32</v>
      </c>
      <c r="B35" s="32" t="s">
        <v>63</v>
      </c>
      <c r="C35" s="16">
        <f t="shared" si="17"/>
        <v>4.054054054054054</v>
      </c>
      <c r="D35" s="16">
        <f t="shared" si="18"/>
        <v>4.100724704155582</v>
      </c>
      <c r="E35" s="18">
        <f t="shared" si="19"/>
        <v>0.12612612612612611</v>
      </c>
      <c r="F35" s="18">
        <f t="shared" si="20"/>
        <v>0.12842858453352904</v>
      </c>
      <c r="G35" s="19">
        <v>14</v>
      </c>
      <c r="H35" s="17">
        <v>14</v>
      </c>
      <c r="I35" s="18">
        <f t="shared" si="21"/>
        <v>0.3333333333333333</v>
      </c>
      <c r="J35" s="18">
        <f t="shared" si="22"/>
        <v>0.3375837079167049</v>
      </c>
      <c r="K35" s="19">
        <v>37</v>
      </c>
      <c r="L35" s="23">
        <v>36.8</v>
      </c>
      <c r="M35" s="18">
        <f t="shared" si="23"/>
        <v>0.22522522522522523</v>
      </c>
      <c r="N35" s="18">
        <f t="shared" si="24"/>
        <v>0.22108063480414644</v>
      </c>
      <c r="O35" s="19">
        <v>25</v>
      </c>
      <c r="P35" s="17">
        <v>24.1</v>
      </c>
      <c r="Q35" s="18">
        <f t="shared" si="25"/>
        <v>0.17117117117117117</v>
      </c>
      <c r="R35" s="18">
        <f t="shared" si="26"/>
        <v>0.1743876708558848</v>
      </c>
      <c r="S35" s="20">
        <v>19</v>
      </c>
      <c r="T35" s="17">
        <v>19.01</v>
      </c>
      <c r="U35" s="18">
        <f t="shared" si="27"/>
        <v>0.0990990990990991</v>
      </c>
      <c r="V35" s="18">
        <f t="shared" si="28"/>
        <v>0.0944867443353821</v>
      </c>
      <c r="W35" s="20">
        <v>11</v>
      </c>
      <c r="X35" s="17">
        <v>10.3</v>
      </c>
      <c r="Y35" s="18">
        <f t="shared" si="29"/>
        <v>0.04504504504504504</v>
      </c>
      <c r="Z35" s="18">
        <f t="shared" si="30"/>
        <v>0.044032657554352816</v>
      </c>
      <c r="AA35" s="19">
        <v>5</v>
      </c>
      <c r="AB35" s="17">
        <v>4.8</v>
      </c>
      <c r="AC35" s="20">
        <f t="shared" si="31"/>
        <v>111</v>
      </c>
      <c r="AD35" s="17">
        <f t="shared" si="32"/>
        <v>109.00999999999999</v>
      </c>
      <c r="AE35" s="30">
        <v>63</v>
      </c>
      <c r="AF35" s="21"/>
    </row>
    <row r="36" spans="1:32" ht="43.5" customHeight="1">
      <c r="A36" s="15">
        <f t="shared" si="16"/>
        <v>33</v>
      </c>
      <c r="B36" s="32" t="s">
        <v>64</v>
      </c>
      <c r="C36" s="16">
        <f t="shared" si="17"/>
        <v>4.056451612903226</v>
      </c>
      <c r="D36" s="16">
        <f t="shared" si="18"/>
        <v>4.173780745499113</v>
      </c>
      <c r="E36" s="18">
        <f t="shared" si="19"/>
        <v>0.1693548387096774</v>
      </c>
      <c r="F36" s="18">
        <f t="shared" si="20"/>
        <v>0.17623193305722257</v>
      </c>
      <c r="G36" s="19">
        <v>42</v>
      </c>
      <c r="H36" s="17">
        <v>41.7</v>
      </c>
      <c r="I36" s="18">
        <f t="shared" si="21"/>
        <v>0.28225806451612906</v>
      </c>
      <c r="J36" s="18">
        <f t="shared" si="22"/>
        <v>0.2886907277491336</v>
      </c>
      <c r="K36" s="19">
        <v>70</v>
      </c>
      <c r="L36" s="23">
        <v>68.31</v>
      </c>
      <c r="M36" s="18">
        <f t="shared" si="23"/>
        <v>0.21774193548387097</v>
      </c>
      <c r="N36" s="18">
        <f t="shared" si="24"/>
        <v>0.2235652100414166</v>
      </c>
      <c r="O36" s="19">
        <v>54</v>
      </c>
      <c r="P36" s="17">
        <v>52.9</v>
      </c>
      <c r="Q36" s="18">
        <f t="shared" si="25"/>
        <v>0.11693548387096774</v>
      </c>
      <c r="R36" s="18">
        <f t="shared" si="26"/>
        <v>0.11609331417462597</v>
      </c>
      <c r="S36" s="20">
        <v>29</v>
      </c>
      <c r="T36" s="17">
        <v>27.47</v>
      </c>
      <c r="U36" s="18">
        <f t="shared" si="27"/>
        <v>0.11290322580645161</v>
      </c>
      <c r="V36" s="18">
        <f t="shared" si="28"/>
        <v>0.10142845068041585</v>
      </c>
      <c r="W36" s="20">
        <v>28</v>
      </c>
      <c r="X36" s="17">
        <v>24</v>
      </c>
      <c r="Y36" s="18">
        <f t="shared" si="29"/>
        <v>0.10080645161290322</v>
      </c>
      <c r="Z36" s="18">
        <f t="shared" si="30"/>
        <v>0.09399036429718535</v>
      </c>
      <c r="AA36" s="19">
        <v>25</v>
      </c>
      <c r="AB36" s="17">
        <v>22.24</v>
      </c>
      <c r="AC36" s="20">
        <f t="shared" si="31"/>
        <v>248</v>
      </c>
      <c r="AD36" s="17">
        <f t="shared" si="32"/>
        <v>236.62</v>
      </c>
      <c r="AE36" s="30">
        <v>126</v>
      </c>
      <c r="AF36" s="21"/>
    </row>
    <row r="37" spans="1:32" ht="43.5" customHeight="1">
      <c r="A37" s="15">
        <f t="shared" si="16"/>
        <v>34</v>
      </c>
      <c r="B37" s="32" t="s">
        <v>65</v>
      </c>
      <c r="C37" s="16">
        <f t="shared" si="12"/>
        <v>3.357142857142857</v>
      </c>
      <c r="D37" s="16">
        <f t="shared" si="13"/>
        <v>3.562233819207006</v>
      </c>
      <c r="E37" s="18">
        <f t="shared" si="0"/>
        <v>0.08673469387755102</v>
      </c>
      <c r="F37" s="18">
        <f t="shared" si="1"/>
        <v>0.09801451622578129</v>
      </c>
      <c r="G37" s="19">
        <v>17</v>
      </c>
      <c r="H37" s="17">
        <v>16.34</v>
      </c>
      <c r="I37" s="18">
        <f t="shared" si="2"/>
        <v>0.25</v>
      </c>
      <c r="J37" s="18">
        <f t="shared" si="3"/>
        <v>0.2725091476216184</v>
      </c>
      <c r="K37" s="19">
        <v>49</v>
      </c>
      <c r="L37" s="23">
        <v>45.43</v>
      </c>
      <c r="M37" s="18">
        <f t="shared" si="4"/>
        <v>0.3877551020408163</v>
      </c>
      <c r="N37" s="18">
        <f t="shared" si="5"/>
        <v>0.37028372623117983</v>
      </c>
      <c r="O37" s="19">
        <v>76</v>
      </c>
      <c r="P37" s="17">
        <v>61.73</v>
      </c>
      <c r="Q37" s="18">
        <f t="shared" si="6"/>
        <v>0.10714285714285714</v>
      </c>
      <c r="R37" s="18">
        <f t="shared" si="7"/>
        <v>0.10323315937856158</v>
      </c>
      <c r="S37" s="20">
        <v>21</v>
      </c>
      <c r="T37" s="17">
        <v>17.21</v>
      </c>
      <c r="U37" s="18">
        <f t="shared" si="8"/>
        <v>0.10204081632653061</v>
      </c>
      <c r="V37" s="18">
        <f t="shared" si="9"/>
        <v>0.09117629416351748</v>
      </c>
      <c r="W37" s="20">
        <v>20</v>
      </c>
      <c r="X37" s="17">
        <v>15.2</v>
      </c>
      <c r="Y37" s="18">
        <f t="shared" si="10"/>
        <v>0.0663265306122449</v>
      </c>
      <c r="Z37" s="18">
        <f t="shared" si="11"/>
        <v>0.06478315637934137</v>
      </c>
      <c r="AA37" s="19">
        <v>13</v>
      </c>
      <c r="AB37" s="17">
        <v>10.8</v>
      </c>
      <c r="AC37" s="20">
        <f t="shared" si="14"/>
        <v>196</v>
      </c>
      <c r="AD37" s="17">
        <f t="shared" si="15"/>
        <v>166.71</v>
      </c>
      <c r="AE37" s="30">
        <v>114</v>
      </c>
      <c r="AF37" s="21"/>
    </row>
    <row r="38" spans="1:32" ht="43.5" customHeight="1">
      <c r="A38" s="15">
        <f t="shared" si="16"/>
        <v>35</v>
      </c>
      <c r="B38" s="32" t="s">
        <v>66</v>
      </c>
      <c r="C38" s="16">
        <f t="shared" si="12"/>
        <v>4.37037037037037</v>
      </c>
      <c r="D38" s="16">
        <f t="shared" si="13"/>
        <v>4.397688751926039</v>
      </c>
      <c r="E38" s="18">
        <f t="shared" si="0"/>
        <v>0.18518518518518517</v>
      </c>
      <c r="F38" s="18">
        <f t="shared" si="1"/>
        <v>0.18567026194144837</v>
      </c>
      <c r="G38" s="19">
        <v>25</v>
      </c>
      <c r="H38" s="17">
        <v>24.1</v>
      </c>
      <c r="I38" s="18">
        <f t="shared" si="2"/>
        <v>0.3111111111111111</v>
      </c>
      <c r="J38" s="18">
        <f t="shared" si="3"/>
        <v>0.31625577812018485</v>
      </c>
      <c r="K38" s="19">
        <v>42</v>
      </c>
      <c r="L38" s="23">
        <v>41.05</v>
      </c>
      <c r="M38" s="18">
        <f t="shared" si="4"/>
        <v>0.2074074074074074</v>
      </c>
      <c r="N38" s="18">
        <f t="shared" si="5"/>
        <v>0.2057010785824345</v>
      </c>
      <c r="O38" s="19">
        <v>28</v>
      </c>
      <c r="P38" s="17">
        <v>26.7</v>
      </c>
      <c r="Q38" s="18">
        <f t="shared" si="6"/>
        <v>0.11851851851851852</v>
      </c>
      <c r="R38" s="18">
        <f t="shared" si="7"/>
        <v>0.1160246533127889</v>
      </c>
      <c r="S38" s="20">
        <v>16</v>
      </c>
      <c r="T38" s="17">
        <v>15.06</v>
      </c>
      <c r="U38" s="18">
        <f t="shared" si="8"/>
        <v>0.14814814814814814</v>
      </c>
      <c r="V38" s="18">
        <f t="shared" si="9"/>
        <v>0.14553158705701078</v>
      </c>
      <c r="W38" s="20">
        <v>20</v>
      </c>
      <c r="X38" s="17">
        <v>18.89</v>
      </c>
      <c r="Y38" s="18">
        <f t="shared" si="10"/>
        <v>0.02962962962962963</v>
      </c>
      <c r="Z38" s="18">
        <f t="shared" si="11"/>
        <v>0.03081664098613251</v>
      </c>
      <c r="AA38" s="19">
        <v>4</v>
      </c>
      <c r="AB38" s="17">
        <v>4</v>
      </c>
      <c r="AC38" s="20">
        <f t="shared" si="14"/>
        <v>135</v>
      </c>
      <c r="AD38" s="17">
        <f t="shared" si="15"/>
        <v>129.8</v>
      </c>
      <c r="AE38" s="30">
        <v>66</v>
      </c>
      <c r="AF38" s="21"/>
    </row>
    <row r="39" spans="1:32" ht="43.5" customHeight="1">
      <c r="A39" s="15">
        <f t="shared" si="16"/>
        <v>36</v>
      </c>
      <c r="B39" s="32" t="s">
        <v>67</v>
      </c>
      <c r="C39" s="16">
        <f t="shared" si="12"/>
        <v>2.0303030303030303</v>
      </c>
      <c r="D39" s="16">
        <f t="shared" si="13"/>
        <v>2.2445414847161573</v>
      </c>
      <c r="E39" s="18">
        <f t="shared" si="0"/>
        <v>0.030303030303030304</v>
      </c>
      <c r="F39" s="18">
        <f t="shared" si="1"/>
        <v>0.034934497816593885</v>
      </c>
      <c r="G39" s="19">
        <v>2</v>
      </c>
      <c r="H39" s="17">
        <v>2</v>
      </c>
      <c r="I39" s="18">
        <f t="shared" si="2"/>
        <v>0.21212121212121213</v>
      </c>
      <c r="J39" s="18">
        <f t="shared" si="3"/>
        <v>0.2314410480349345</v>
      </c>
      <c r="K39" s="19">
        <v>14</v>
      </c>
      <c r="L39" s="23">
        <v>13.25</v>
      </c>
      <c r="M39" s="18">
        <f t="shared" si="4"/>
        <v>0.10606060606060606</v>
      </c>
      <c r="N39" s="18">
        <f t="shared" si="5"/>
        <v>0.11353711790393013</v>
      </c>
      <c r="O39" s="19">
        <v>7</v>
      </c>
      <c r="P39" s="17">
        <v>6.5</v>
      </c>
      <c r="Q39" s="18">
        <f t="shared" si="6"/>
        <v>0.12121212121212122</v>
      </c>
      <c r="R39" s="18">
        <f t="shared" si="7"/>
        <v>0.13973799126637554</v>
      </c>
      <c r="S39" s="20">
        <v>8</v>
      </c>
      <c r="T39" s="17">
        <v>8</v>
      </c>
      <c r="U39" s="18">
        <f t="shared" si="8"/>
        <v>0.48484848484848486</v>
      </c>
      <c r="V39" s="18">
        <f t="shared" si="9"/>
        <v>0.44017467248908293</v>
      </c>
      <c r="W39" s="20">
        <v>32</v>
      </c>
      <c r="X39" s="17">
        <v>25.2</v>
      </c>
      <c r="Y39" s="18">
        <f t="shared" si="10"/>
        <v>0.045454545454545456</v>
      </c>
      <c r="Z39" s="18">
        <f t="shared" si="11"/>
        <v>0.04017467248908296</v>
      </c>
      <c r="AA39" s="19">
        <v>3</v>
      </c>
      <c r="AB39" s="17">
        <v>2.3</v>
      </c>
      <c r="AC39" s="20">
        <f t="shared" si="14"/>
        <v>66</v>
      </c>
      <c r="AD39" s="17">
        <f t="shared" si="15"/>
        <v>57.25</v>
      </c>
      <c r="AE39" s="30">
        <v>34</v>
      </c>
      <c r="AF39" s="21"/>
    </row>
    <row r="40" spans="1:32" ht="43.5" customHeight="1">
      <c r="A40" s="15">
        <f t="shared" si="16"/>
        <v>37</v>
      </c>
      <c r="B40" s="32" t="s">
        <v>68</v>
      </c>
      <c r="C40" s="16">
        <f t="shared" si="12"/>
        <v>2.538152610441767</v>
      </c>
      <c r="D40" s="16">
        <f t="shared" si="13"/>
        <v>2.629732225300092</v>
      </c>
      <c r="E40" s="18">
        <f t="shared" si="0"/>
        <v>0.040160642570281124</v>
      </c>
      <c r="F40" s="18">
        <f t="shared" si="1"/>
        <v>0.041771094402673355</v>
      </c>
      <c r="G40" s="19">
        <v>10</v>
      </c>
      <c r="H40" s="17">
        <v>9.5</v>
      </c>
      <c r="I40" s="18">
        <f t="shared" si="2"/>
        <v>0.22088353413654618</v>
      </c>
      <c r="J40" s="18">
        <f t="shared" si="3"/>
        <v>0.22820208415776283</v>
      </c>
      <c r="K40" s="19">
        <v>55</v>
      </c>
      <c r="L40" s="23">
        <v>51.9</v>
      </c>
      <c r="M40" s="18">
        <f t="shared" si="4"/>
        <v>0.3373493975903614</v>
      </c>
      <c r="N40" s="18">
        <f t="shared" si="5"/>
        <v>0.35109704084773335</v>
      </c>
      <c r="O40" s="19">
        <v>84</v>
      </c>
      <c r="P40" s="17">
        <v>79.85</v>
      </c>
      <c r="Q40" s="18">
        <f t="shared" si="6"/>
        <v>0.06827309236947791</v>
      </c>
      <c r="R40" s="18">
        <f t="shared" si="7"/>
        <v>0.07030734731565758</v>
      </c>
      <c r="S40" s="20">
        <v>17</v>
      </c>
      <c r="T40" s="17">
        <v>15.99</v>
      </c>
      <c r="U40" s="18">
        <f t="shared" si="8"/>
        <v>0.20481927710843373</v>
      </c>
      <c r="V40" s="18">
        <f t="shared" si="9"/>
        <v>0.19280657784812913</v>
      </c>
      <c r="W40" s="20">
        <v>51</v>
      </c>
      <c r="X40" s="17">
        <v>43.85</v>
      </c>
      <c r="Y40" s="18">
        <f t="shared" si="10"/>
        <v>0.1285140562248996</v>
      </c>
      <c r="Z40" s="18">
        <f t="shared" si="11"/>
        <v>0.1158158554280438</v>
      </c>
      <c r="AA40" s="19">
        <v>32</v>
      </c>
      <c r="AB40" s="17">
        <v>26.34</v>
      </c>
      <c r="AC40" s="20">
        <f t="shared" si="14"/>
        <v>249</v>
      </c>
      <c r="AD40" s="17">
        <f t="shared" si="15"/>
        <v>227.42999999999998</v>
      </c>
      <c r="AE40" s="30">
        <v>120</v>
      </c>
      <c r="AF40" s="21"/>
    </row>
    <row r="41" spans="1:32" ht="43.5" customHeight="1">
      <c r="A41" s="15">
        <f t="shared" si="16"/>
        <v>38</v>
      </c>
      <c r="B41" s="32" t="s">
        <v>69</v>
      </c>
      <c r="C41" s="16">
        <f t="shared" si="12"/>
        <v>1.7272727272727273</v>
      </c>
      <c r="D41" s="16">
        <f t="shared" si="13"/>
        <v>1.711974748471099</v>
      </c>
      <c r="E41" s="18">
        <f t="shared" si="0"/>
        <v>0.00909090909090909</v>
      </c>
      <c r="F41" s="18">
        <f t="shared" si="1"/>
        <v>0.007891102781613731</v>
      </c>
      <c r="G41" s="19">
        <v>1</v>
      </c>
      <c r="H41" s="17">
        <v>0.8</v>
      </c>
      <c r="I41" s="18">
        <f t="shared" si="2"/>
        <v>0.13636363636363635</v>
      </c>
      <c r="J41" s="18">
        <f t="shared" si="3"/>
        <v>0.12921680804892485</v>
      </c>
      <c r="K41" s="19">
        <v>15</v>
      </c>
      <c r="L41" s="23">
        <v>13.1</v>
      </c>
      <c r="M41" s="18">
        <f t="shared" si="4"/>
        <v>0.2636363636363636</v>
      </c>
      <c r="N41" s="18">
        <f t="shared" si="5"/>
        <v>0.27105938054843165</v>
      </c>
      <c r="O41" s="19">
        <v>29</v>
      </c>
      <c r="P41" s="17">
        <v>27.48</v>
      </c>
      <c r="Q41" s="18">
        <f t="shared" si="6"/>
        <v>0.14545454545454545</v>
      </c>
      <c r="R41" s="18">
        <f t="shared" si="7"/>
        <v>0.1578220556322746</v>
      </c>
      <c r="S41" s="20">
        <v>16</v>
      </c>
      <c r="T41" s="17">
        <v>16</v>
      </c>
      <c r="U41" s="18">
        <f t="shared" si="8"/>
        <v>0.2545454545454545</v>
      </c>
      <c r="V41" s="18">
        <f t="shared" si="9"/>
        <v>0.257447228250148</v>
      </c>
      <c r="W41" s="20">
        <v>28</v>
      </c>
      <c r="X41" s="17">
        <v>26.1</v>
      </c>
      <c r="Y41" s="18">
        <f t="shared" si="10"/>
        <v>0.19090909090909092</v>
      </c>
      <c r="Z41" s="18">
        <f t="shared" si="11"/>
        <v>0.17656342473860723</v>
      </c>
      <c r="AA41" s="19">
        <v>21</v>
      </c>
      <c r="AB41" s="17">
        <v>17.9</v>
      </c>
      <c r="AC41" s="20">
        <f t="shared" si="14"/>
        <v>110</v>
      </c>
      <c r="AD41" s="17">
        <f t="shared" si="15"/>
        <v>101.38</v>
      </c>
      <c r="AE41" s="30">
        <v>65</v>
      </c>
      <c r="AF41" s="21"/>
    </row>
    <row r="42" spans="1:32" ht="43.5" customHeight="1">
      <c r="A42" s="15">
        <f t="shared" si="16"/>
        <v>39</v>
      </c>
      <c r="B42" s="32" t="s">
        <v>70</v>
      </c>
      <c r="C42" s="16">
        <f t="shared" si="12"/>
        <v>3.7551020408163267</v>
      </c>
      <c r="D42" s="16">
        <f t="shared" si="13"/>
        <v>3.6670274951288158</v>
      </c>
      <c r="E42" s="18">
        <f t="shared" si="0"/>
        <v>0.11224489795918367</v>
      </c>
      <c r="F42" s="18">
        <f t="shared" si="1"/>
        <v>0.10012989824637368</v>
      </c>
      <c r="G42" s="19">
        <v>11</v>
      </c>
      <c r="H42" s="17">
        <v>9.25</v>
      </c>
      <c r="I42" s="18">
        <f t="shared" si="2"/>
        <v>0.29591836734693877</v>
      </c>
      <c r="J42" s="18">
        <f t="shared" si="3"/>
        <v>0.29930720935267374</v>
      </c>
      <c r="K42" s="19">
        <v>29</v>
      </c>
      <c r="L42" s="23">
        <v>27.65</v>
      </c>
      <c r="M42" s="18">
        <f t="shared" si="4"/>
        <v>0.35714285714285715</v>
      </c>
      <c r="N42" s="18">
        <f t="shared" si="5"/>
        <v>0.3591686512232085</v>
      </c>
      <c r="O42" s="19">
        <v>35</v>
      </c>
      <c r="P42" s="17">
        <v>33.18</v>
      </c>
      <c r="Q42" s="18">
        <f t="shared" si="6"/>
        <v>0.07142857142857142</v>
      </c>
      <c r="R42" s="18">
        <f t="shared" si="7"/>
        <v>0.07577397705130981</v>
      </c>
      <c r="S42" s="20">
        <v>7</v>
      </c>
      <c r="T42" s="17">
        <v>7</v>
      </c>
      <c r="U42" s="18">
        <f t="shared" si="8"/>
        <v>0.1326530612244898</v>
      </c>
      <c r="V42" s="18">
        <f t="shared" si="9"/>
        <v>0.13314570253301583</v>
      </c>
      <c r="W42" s="20">
        <v>13</v>
      </c>
      <c r="X42" s="17">
        <v>12.3</v>
      </c>
      <c r="Y42" s="18">
        <f t="shared" si="10"/>
        <v>0.030612244897959183</v>
      </c>
      <c r="Z42" s="18">
        <f t="shared" si="11"/>
        <v>0.032474561593418494</v>
      </c>
      <c r="AA42" s="19">
        <v>3</v>
      </c>
      <c r="AB42" s="17">
        <v>3</v>
      </c>
      <c r="AC42" s="20">
        <f t="shared" si="14"/>
        <v>98</v>
      </c>
      <c r="AD42" s="17">
        <f t="shared" si="15"/>
        <v>92.38</v>
      </c>
      <c r="AE42" s="30">
        <v>54</v>
      </c>
      <c r="AF42" s="21"/>
    </row>
    <row r="43" spans="1:32" ht="43.5" customHeight="1">
      <c r="A43" s="15">
        <f t="shared" si="16"/>
        <v>40</v>
      </c>
      <c r="B43" s="32" t="s">
        <v>71</v>
      </c>
      <c r="C43" s="16">
        <f t="shared" si="12"/>
        <v>1.7263157894736842</v>
      </c>
      <c r="D43" s="16">
        <f t="shared" si="13"/>
        <v>1.8196087618601384</v>
      </c>
      <c r="E43" s="18">
        <f t="shared" si="0"/>
        <v>0.031578947368421054</v>
      </c>
      <c r="F43" s="18">
        <f t="shared" si="1"/>
        <v>0.03514115028698606</v>
      </c>
      <c r="G43" s="19">
        <v>3</v>
      </c>
      <c r="H43" s="17">
        <v>3</v>
      </c>
      <c r="I43" s="18">
        <f t="shared" si="2"/>
        <v>0.11578947368421053</v>
      </c>
      <c r="J43" s="18">
        <f t="shared" si="3"/>
        <v>0.11409160126508143</v>
      </c>
      <c r="K43" s="19">
        <v>11</v>
      </c>
      <c r="L43" s="23">
        <v>9.74</v>
      </c>
      <c r="M43" s="18">
        <f t="shared" si="4"/>
        <v>0.21052631578947367</v>
      </c>
      <c r="N43" s="18">
        <f t="shared" si="5"/>
        <v>0.22783179102729298</v>
      </c>
      <c r="O43" s="19">
        <v>20</v>
      </c>
      <c r="P43" s="17">
        <v>19.45</v>
      </c>
      <c r="Q43" s="18">
        <f t="shared" si="6"/>
        <v>0.14736842105263157</v>
      </c>
      <c r="R43" s="18">
        <f t="shared" si="7"/>
        <v>0.16399203467260162</v>
      </c>
      <c r="S43" s="20">
        <v>14</v>
      </c>
      <c r="T43" s="17">
        <v>14</v>
      </c>
      <c r="U43" s="18">
        <f t="shared" si="8"/>
        <v>0.24210526315789474</v>
      </c>
      <c r="V43" s="18">
        <f t="shared" si="9"/>
        <v>0.22548904767482725</v>
      </c>
      <c r="W43" s="20">
        <v>23</v>
      </c>
      <c r="X43" s="17">
        <v>19.25</v>
      </c>
      <c r="Y43" s="18">
        <f t="shared" si="10"/>
        <v>0.25263157894736843</v>
      </c>
      <c r="Z43" s="18">
        <f t="shared" si="11"/>
        <v>0.23345437507321076</v>
      </c>
      <c r="AA43" s="19">
        <v>24</v>
      </c>
      <c r="AB43" s="17">
        <v>19.93</v>
      </c>
      <c r="AC43" s="20">
        <f t="shared" si="14"/>
        <v>95</v>
      </c>
      <c r="AD43" s="17">
        <f t="shared" si="15"/>
        <v>85.36999999999999</v>
      </c>
      <c r="AE43" s="30">
        <v>47</v>
      </c>
      <c r="AF43" s="21"/>
    </row>
    <row r="44" spans="1:32" ht="43.5" customHeight="1">
      <c r="A44" s="15">
        <f t="shared" si="16"/>
        <v>41</v>
      </c>
      <c r="B44" s="32" t="s">
        <v>72</v>
      </c>
      <c r="C44" s="16">
        <f t="shared" si="12"/>
        <v>3.2162162162162162</v>
      </c>
      <c r="D44" s="16">
        <f t="shared" si="13"/>
        <v>3.2361308677098153</v>
      </c>
      <c r="E44" s="18">
        <f t="shared" si="0"/>
        <v>0.0945945945945946</v>
      </c>
      <c r="F44" s="18">
        <f t="shared" si="1"/>
        <v>0.08918918918918918</v>
      </c>
      <c r="G44" s="19">
        <v>7</v>
      </c>
      <c r="H44" s="17">
        <v>6.27</v>
      </c>
      <c r="I44" s="18">
        <f t="shared" si="2"/>
        <v>0.24324324324324326</v>
      </c>
      <c r="J44" s="18">
        <f t="shared" si="3"/>
        <v>0.2546230440967283</v>
      </c>
      <c r="K44" s="19">
        <v>18</v>
      </c>
      <c r="L44" s="23">
        <v>17.9</v>
      </c>
      <c r="M44" s="18">
        <f t="shared" si="4"/>
        <v>0.3918918918918919</v>
      </c>
      <c r="N44" s="18">
        <f t="shared" si="5"/>
        <v>0.39402560455192037</v>
      </c>
      <c r="O44" s="19">
        <v>29</v>
      </c>
      <c r="P44" s="17">
        <v>27.7</v>
      </c>
      <c r="Q44" s="18">
        <f t="shared" si="6"/>
        <v>0.013513513513513514</v>
      </c>
      <c r="R44" s="18">
        <f t="shared" si="7"/>
        <v>0.01422475106685633</v>
      </c>
      <c r="S44" s="20">
        <v>1</v>
      </c>
      <c r="T44" s="17">
        <v>1</v>
      </c>
      <c r="U44" s="18">
        <f t="shared" si="8"/>
        <v>0.1891891891891892</v>
      </c>
      <c r="V44" s="18">
        <f t="shared" si="9"/>
        <v>0.17681365576102417</v>
      </c>
      <c r="W44" s="20">
        <v>14</v>
      </c>
      <c r="X44" s="17">
        <v>12.43</v>
      </c>
      <c r="Y44" s="18">
        <f t="shared" si="10"/>
        <v>0.06756756756756757</v>
      </c>
      <c r="Z44" s="18">
        <f t="shared" si="11"/>
        <v>0.07112375533428165</v>
      </c>
      <c r="AA44" s="19">
        <v>5</v>
      </c>
      <c r="AB44" s="17">
        <v>5</v>
      </c>
      <c r="AC44" s="20">
        <f t="shared" si="14"/>
        <v>74</v>
      </c>
      <c r="AD44" s="17">
        <f t="shared" si="15"/>
        <v>70.3</v>
      </c>
      <c r="AE44" s="30">
        <v>50</v>
      </c>
      <c r="AF44" s="21"/>
    </row>
    <row r="45" spans="1:32" ht="43.5" customHeight="1" thickBot="1">
      <c r="A45" s="33">
        <f t="shared" si="16"/>
        <v>42</v>
      </c>
      <c r="B45" s="34" t="s">
        <v>73</v>
      </c>
      <c r="C45" s="35">
        <f t="shared" si="12"/>
        <v>1.9209486166007905</v>
      </c>
      <c r="D45" s="35">
        <f t="shared" si="13"/>
        <v>1.9352995391705068</v>
      </c>
      <c r="E45" s="36">
        <f t="shared" si="0"/>
        <v>0.02766798418972332</v>
      </c>
      <c r="F45" s="36">
        <f t="shared" si="1"/>
        <v>0.02811059907834101</v>
      </c>
      <c r="G45" s="37">
        <v>7</v>
      </c>
      <c r="H45" s="38">
        <v>6.1</v>
      </c>
      <c r="I45" s="36">
        <f t="shared" si="2"/>
        <v>0.12648221343873517</v>
      </c>
      <c r="J45" s="36">
        <f t="shared" si="3"/>
        <v>0.12741935483870967</v>
      </c>
      <c r="K45" s="37">
        <v>32</v>
      </c>
      <c r="L45" s="39">
        <v>27.65</v>
      </c>
      <c r="M45" s="36">
        <f t="shared" si="4"/>
        <v>0.31620553359683795</v>
      </c>
      <c r="N45" s="36">
        <f t="shared" si="5"/>
        <v>0.3247926267281106</v>
      </c>
      <c r="O45" s="37">
        <v>80</v>
      </c>
      <c r="P45" s="38">
        <v>70.48</v>
      </c>
      <c r="Q45" s="36">
        <f t="shared" si="6"/>
        <v>0.12648221343873517</v>
      </c>
      <c r="R45" s="36">
        <f t="shared" si="7"/>
        <v>0.12004608294930876</v>
      </c>
      <c r="S45" s="40">
        <v>32</v>
      </c>
      <c r="T45" s="38">
        <v>26.05</v>
      </c>
      <c r="U45" s="36">
        <f t="shared" si="8"/>
        <v>0.30434782608695654</v>
      </c>
      <c r="V45" s="36">
        <f t="shared" si="9"/>
        <v>0.30124423963133645</v>
      </c>
      <c r="W45" s="40">
        <v>77</v>
      </c>
      <c r="X45" s="38">
        <v>65.37</v>
      </c>
      <c r="Y45" s="36">
        <f t="shared" si="10"/>
        <v>0.09881422924901186</v>
      </c>
      <c r="Z45" s="36">
        <f t="shared" si="11"/>
        <v>0.09838709677419355</v>
      </c>
      <c r="AA45" s="37">
        <v>25</v>
      </c>
      <c r="AB45" s="38">
        <v>21.35</v>
      </c>
      <c r="AC45" s="40">
        <f t="shared" si="14"/>
        <v>253</v>
      </c>
      <c r="AD45" s="38">
        <f t="shared" si="15"/>
        <v>217</v>
      </c>
      <c r="AE45" s="30">
        <v>158</v>
      </c>
      <c r="AF45" s="21"/>
    </row>
    <row r="46" spans="1:31" ht="43.5" customHeight="1" thickBot="1">
      <c r="A46" s="41"/>
      <c r="B46" s="42" t="s">
        <v>30</v>
      </c>
      <c r="C46" s="43">
        <f>(((G46*5)+(K46*3)+(O46+S46))*2)/AC46</f>
        <v>2.9106216122707878</v>
      </c>
      <c r="D46" s="43">
        <f>(((H46*5)+(L46*3)+(P46+T46))*2)/AD46</f>
        <v>2.964981170942097</v>
      </c>
      <c r="E46" s="44">
        <f t="shared" si="0"/>
        <v>0.07265597970245646</v>
      </c>
      <c r="F46" s="44">
        <f t="shared" si="1"/>
        <v>0.07424541405358297</v>
      </c>
      <c r="G46" s="45">
        <f>SUM(G4:G45)</f>
        <v>630</v>
      </c>
      <c r="H46" s="46">
        <f>SUM(H4:H45)</f>
        <v>599.75</v>
      </c>
      <c r="I46" s="44">
        <f t="shared" si="2"/>
        <v>0.2500288317379772</v>
      </c>
      <c r="J46" s="44">
        <f t="shared" si="3"/>
        <v>0.25545497985872634</v>
      </c>
      <c r="K46" s="45">
        <f>SUM(K4:K45)</f>
        <v>2168</v>
      </c>
      <c r="L46" s="46">
        <f>SUM(L4:L45)</f>
        <v>2063.5499999999997</v>
      </c>
      <c r="M46" s="44">
        <f t="shared" si="4"/>
        <v>0.246684350132626</v>
      </c>
      <c r="N46" s="44">
        <f t="shared" si="5"/>
        <v>0.2479691604542742</v>
      </c>
      <c r="O46" s="45">
        <f>SUM(O4:O45)</f>
        <v>2139</v>
      </c>
      <c r="P46" s="46">
        <f>SUM(P4:P45)</f>
        <v>2003.0799999999997</v>
      </c>
      <c r="Q46" s="44">
        <f t="shared" si="6"/>
        <v>0.09526006227655404</v>
      </c>
      <c r="R46" s="44">
        <f t="shared" si="7"/>
        <v>0.09692941517268017</v>
      </c>
      <c r="S46" s="45">
        <f>SUM(S4:S45)</f>
        <v>826</v>
      </c>
      <c r="T46" s="46">
        <f>SUM(T4:T45)</f>
        <v>782.99</v>
      </c>
      <c r="U46" s="44">
        <f>W46/AC46</f>
        <v>0.22650213354861032</v>
      </c>
      <c r="V46" s="44">
        <f>X46/AD46</f>
        <v>0.22079639115913216</v>
      </c>
      <c r="W46" s="45">
        <f>SUM(W4:W45)</f>
        <v>1964</v>
      </c>
      <c r="X46" s="46">
        <f>SUM(X4:X45)</f>
        <v>1783.58</v>
      </c>
      <c r="Y46" s="44">
        <f t="shared" si="10"/>
        <v>0.10886864260177603</v>
      </c>
      <c r="Z46" s="44">
        <f t="shared" si="11"/>
        <v>0.10460463930160412</v>
      </c>
      <c r="AA46" s="45">
        <f>SUM(AA4:AA45)</f>
        <v>944</v>
      </c>
      <c r="AB46" s="45">
        <f>SUM(AB4:AB45)</f>
        <v>844.9899999999999</v>
      </c>
      <c r="AC46" s="45">
        <f>SUM(AC4:AC45)</f>
        <v>8671</v>
      </c>
      <c r="AD46" s="46">
        <f>SUM(AD4:AD45)</f>
        <v>8077.94</v>
      </c>
      <c r="AE46" s="47">
        <f>SUM(AE4:AE45)</f>
        <v>4532</v>
      </c>
    </row>
    <row r="48" ht="20.25">
      <c r="A48" s="26" t="s">
        <v>31</v>
      </c>
    </row>
  </sheetData>
  <printOptions/>
  <pageMargins left="0.75" right="0.75" top="1" bottom="1" header="0.5" footer="0.5"/>
  <pageSetup fitToHeight="1" fitToWidth="1" horizontalDpi="600" verticalDpi="600" orientation="landscape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Tertiary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nstocker</cp:lastModifiedBy>
  <cp:lastPrinted>2007-05-08T04:32:49Z</cp:lastPrinted>
  <dcterms:created xsi:type="dcterms:W3CDTF">2007-04-16T03:55:36Z</dcterms:created>
  <dcterms:modified xsi:type="dcterms:W3CDTF">2007-09-28T03:43:22Z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>PBRF Census data</vt:lpwstr>
  </property>
  <property fmtid="{D5CDD505-2E9C-101B-9397-08002B2CF9AE}" pid="3" name="Objective-CreationStamp">
    <vt:filetime>2007-04-17T00:00:00Z</vt:filetime>
  </property>
  <property fmtid="{D5CDD505-2E9C-101B-9397-08002B2CF9AE}" pid="4" name="Objective-Id">
    <vt:lpwstr>A248321</vt:lpwstr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2007-05-02T00:00:00Z</vt:filetime>
  </property>
  <property fmtid="{D5CDD505-2E9C-101B-9397-08002B2CF9AE}" pid="9" name="Objective-Owner">
    <vt:lpwstr>Brenden Mischewski</vt:lpwstr>
  </property>
  <property fmtid="{D5CDD505-2E9C-101B-9397-08002B2CF9AE}" pid="10" name="Objective-Path">
    <vt:lpwstr>Objective Global Folder:TEC Global Folder:Fund Management:Research and Capability Funding:Performance Based Research Fund (PBRF):Reporting:Public Reports:2006:FM-R-PBRF-Reporting-Public Reports-2006- SOURCE DATA -NO:</vt:lpwstr>
  </property>
  <property fmtid="{D5CDD505-2E9C-101B-9397-08002B2CF9AE}" pid="11" name="Objective-Parent">
    <vt:lpwstr>FM-R-PBRF-Reporting-Public Reports-2006- SOURCE DATA -NO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Table A-3 1 May 2007</vt:lpwstr>
  </property>
  <property fmtid="{D5CDD505-2E9C-101B-9397-08002B2CF9AE}" pid="14" name="Objective-Version">
    <vt:lpwstr>3.1</vt:lpwstr>
  </property>
  <property fmtid="{D5CDD505-2E9C-101B-9397-08002B2CF9AE}" pid="15" name="Objective-VersionComment">
    <vt:lpwstr/>
  </property>
  <property fmtid="{D5CDD505-2E9C-101B-9397-08002B2CF9AE}" pid="16" name="Objective-VersionNumber">
    <vt:i4>4</vt:i4>
  </property>
  <property fmtid="{D5CDD505-2E9C-101B-9397-08002B2CF9AE}" pid="17" name="Objective-FileNumber">
    <vt:lpwstr>FM-R-01-11-06-04-02/07-1151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EDUMIS Number">
    <vt:lpwstr/>
  </property>
  <property fmtid="{D5CDD505-2E9C-101B-9397-08002B2CF9AE}" pid="21" name="Objective-Ministerial Number">
    <vt:lpwstr/>
  </property>
  <property fmtid="{D5CDD505-2E9C-101B-9397-08002B2CF9AE}" pid="22" name="Objective-Fund Name">
    <vt:lpwstr>PBRF</vt:lpwstr>
  </property>
  <property fmtid="{D5CDD505-2E9C-101B-9397-08002B2CF9AE}" pid="23" name="Objective-Reference [system]">
    <vt:lpwstr/>
  </property>
  <property fmtid="{D5CDD505-2E9C-101B-9397-08002B2CF9AE}" pid="24" name="Objective-Date [system]">
    <vt:lpwstr/>
  </property>
  <property fmtid="{D5CDD505-2E9C-101B-9397-08002B2CF9AE}" pid="25" name="Objective-Action [system]">
    <vt:lpwstr/>
  </property>
  <property fmtid="{D5CDD505-2E9C-101B-9397-08002B2CF9AE}" pid="26" name="Objective-Responsible [system]">
    <vt:lpwstr/>
  </property>
  <property fmtid="{D5CDD505-2E9C-101B-9397-08002B2CF9AE}" pid="27" name="Objective-Financial Year [system]">
    <vt:lpwstr/>
  </property>
  <property fmtid="{D5CDD505-2E9C-101B-9397-08002B2CF9AE}" pid="28" name="Objective-Calendar Year [system]">
    <vt:lpwstr/>
  </property>
</Properties>
</file>