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tec.govt.nz\dfs\user\clankow\Desktop\Publishing 2021\CEO expenses\"/>
    </mc:Choice>
  </mc:AlternateContent>
  <bookViews>
    <workbookView xWindow="0" yWindow="0" windowWidth="28800" windowHeight="11835" firstSheet="1" activeTab="2"/>
  </bookViews>
  <sheets>
    <sheet name="Guidance for agencies" sheetId="5" state="hidden" r:id="rId1"/>
    <sheet name="Summary and sign-off" sheetId="13" r:id="rId2"/>
    <sheet name="Travel" sheetId="1" r:id="rId3"/>
    <sheet name="Hospitality" sheetId="2" r:id="rId4"/>
    <sheet name="All other expenses" sheetId="3" r:id="rId5"/>
    <sheet name="Gifts and benefits" sheetId="4" r:id="rId6"/>
  </sheets>
  <definedNames>
    <definedName name="_xlnm.Print_Area" localSheetId="4">'All other expenses'!$A$1:$E$68</definedName>
    <definedName name="_xlnm.Print_Area" localSheetId="5">'Gifts and benefits'!$A$1:$F$25</definedName>
    <definedName name="_xlnm.Print_Area" localSheetId="0">'Guidance for agencies'!$A$1:$A$58</definedName>
    <definedName name="_xlnm.Print_Area" localSheetId="3">Hospitality!$A$1:$E$21</definedName>
    <definedName name="_xlnm.Print_Area" localSheetId="1">'Summary and sign-off'!$A$1:$F$23</definedName>
    <definedName name="_xlnm.Print_Area" localSheetId="2">Travel!$A$1:$E$69</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4" i="4" l="1"/>
  <c r="C62" i="3"/>
  <c r="C14" i="2"/>
  <c r="C49" i="1"/>
  <c r="C58" i="1"/>
  <c r="C15" i="1"/>
  <c r="B6" i="13" l="1"/>
  <c r="E60" i="13"/>
  <c r="C60" i="13"/>
  <c r="C16" i="4"/>
  <c r="C15" i="4"/>
  <c r="B60" i="13" l="1"/>
  <c r="B59" i="13"/>
  <c r="D59" i="13"/>
  <c r="B58" i="13"/>
  <c r="D58" i="13"/>
  <c r="D57" i="13"/>
  <c r="B57" i="13"/>
  <c r="D56" i="13"/>
  <c r="B56" i="13"/>
  <c r="D55" i="13"/>
  <c r="B55" i="13"/>
  <c r="B2" i="4"/>
  <c r="B3" i="4"/>
  <c r="B2" i="3"/>
  <c r="B3" i="3"/>
  <c r="B2" i="2"/>
  <c r="B3" i="2"/>
  <c r="B2" i="1"/>
  <c r="B3" i="1"/>
  <c r="F58" i="13" l="1"/>
  <c r="D14" i="2" s="1"/>
  <c r="F60" i="13"/>
  <c r="E14" i="4" s="1"/>
  <c r="F59" i="13"/>
  <c r="D62" i="3" s="1"/>
  <c r="F57" i="13"/>
  <c r="D58" i="1" s="1"/>
  <c r="F56" i="13"/>
  <c r="D49" i="1" s="1"/>
  <c r="F55" i="13"/>
  <c r="D15" i="1" s="1"/>
  <c r="C13" i="13"/>
  <c r="C12" i="13"/>
  <c r="C11" i="13"/>
  <c r="C16" i="13" l="1"/>
  <c r="C17" i="13"/>
  <c r="B5" i="4" l="1"/>
  <c r="B4" i="4"/>
  <c r="B5" i="3"/>
  <c r="B4" i="3"/>
  <c r="B5" i="2"/>
  <c r="B4" i="2"/>
  <c r="B5" i="1"/>
  <c r="B4" i="1"/>
  <c r="C15" i="13" l="1"/>
  <c r="F12" i="13" l="1"/>
  <c r="C14" i="4"/>
  <c r="F11" i="13" s="1"/>
  <c r="F13" i="13" l="1"/>
  <c r="B58" i="1"/>
  <c r="B17" i="13" s="1"/>
  <c r="B49" i="1"/>
  <c r="B16" i="13" s="1"/>
  <c r="B15" i="1"/>
  <c r="B15" i="13" s="1"/>
  <c r="B62" i="3" l="1"/>
  <c r="B13" i="13" s="1"/>
  <c r="B14" i="2"/>
  <c r="B12" i="13" s="1"/>
  <c r="B11" i="13" l="1"/>
  <c r="B60" i="1"/>
</calcChain>
</file>

<file path=xl/comments1.xml><?xml version="1.0" encoding="utf-8"?>
<comments xmlns="http://schemas.openxmlformats.org/spreadsheetml/2006/main">
  <authors>
    <author>Ken Smart [SSC]</author>
  </authors>
  <commentList>
    <comment ref="A58" authorId="0" shapeId="0">
      <text>
        <r>
          <rPr>
            <sz val="9"/>
            <color indexed="81"/>
            <rFont val="Tahoma"/>
            <family val="2"/>
          </rPr>
          <t xml:space="preserve">
Update link once finalised for new workbook</t>
        </r>
      </text>
    </comment>
  </commentList>
</comments>
</file>

<file path=xl/comments2.xml><?xml version="1.0" encoding="utf-8"?>
<comments xmlns="http://schemas.openxmlformats.org/spreadsheetml/2006/main">
  <authors>
    <author>Ken Smart [SSC]</author>
  </authors>
  <commentList>
    <comment ref="A11" authorId="0" shapeId="0">
      <text>
        <r>
          <rPr>
            <sz val="9"/>
            <color indexed="81"/>
            <rFont val="Tahoma"/>
            <family val="2"/>
          </rPr>
          <t xml:space="preserve">
Insert additional rows as needed:
- 'right click' on a row number (left of screen)
- select 'Insert' (this will insert a row above it)
</t>
        </r>
      </text>
    </comment>
    <comment ref="A18" authorId="0" shapeId="0">
      <text>
        <r>
          <rPr>
            <sz val="9"/>
            <color indexed="81"/>
            <rFont val="Tahoma"/>
            <family val="2"/>
          </rPr>
          <t xml:space="preserve">
Insert additional rows as needed:
- 'right click' on a row number (left of screen)
- select 'Insert' (this will insert a row above it)
</t>
        </r>
      </text>
    </comment>
    <comment ref="A52"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comments5.xml><?xml version="1.0" encoding="utf-8"?>
<comments xmlns="http://schemas.openxmlformats.org/spreadsheetml/2006/main">
  <authors>
    <author>Ken Smart [SSC]</author>
  </authors>
  <commentList>
    <comment ref="A10" authorId="0" shape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<sst xmlns="http://schemas.openxmlformats.org/spreadsheetml/2006/main" count="477" uniqueCount="253">
  <si>
    <t>Chief Executive Expense Disclosures: A Guide for Agency Staff</t>
  </si>
  <si>
    <r>
      <rPr>
        <sz val="11"/>
        <rFont val="Arial"/>
        <family val="2"/>
      </rPr>
      <t>The following is a summary from "Chief Executive Expense Disclosures: A Guide for Agency Staff":</t>
    </r>
    <r>
      <rPr>
        <u/>
        <sz val="11"/>
        <color theme="10"/>
        <rFont val="Arial"/>
        <family val="2"/>
      </rPr>
      <t xml:space="preserve"> http://www.ssc.govt.nz/assets/Legacy/resources/Chief-Executive-Expense-Disclosure-Guide.pdf
</t>
    </r>
    <r>
      <rPr>
        <sz val="11"/>
        <rFont val="Arial"/>
        <family val="2"/>
      </rPr>
      <t>Please read that in full first.</t>
    </r>
  </si>
  <si>
    <t>In the following worksheets, cells shaded light green require input. All other cells are locked to prevent change.</t>
  </si>
  <si>
    <t>Purpose</t>
  </si>
  <si>
    <t>The purpose of regular public disclosure of Chief Executive's (CE) expenses is to provide transparency and accountability for discretionary expenditure by CEs of Public Service departments and statutory Crown entities.</t>
  </si>
  <si>
    <t>Publishing clear and detailed disclosures is integral to building and maintaining the public's trust and confidence in the State services.</t>
  </si>
  <si>
    <t>What is covered?</t>
  </si>
  <si>
    <r>
      <t xml:space="preserve">Description
</t>
    </r>
    <r>
      <rPr>
        <sz val="10"/>
        <color theme="0"/>
        <rFont val="Arial"/>
        <family val="2"/>
      </rPr>
      <t>(e.g. event tickets, etc)</t>
    </r>
  </si>
  <si>
    <t>All expenses for items experienced, used or declined by CEs in performing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</si>
  <si>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</si>
  <si>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</si>
  <si>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</si>
  <si>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</si>
  <si>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</si>
  <si>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 xml:space="preserve">CEs disclose the expenses, gifts &amp; hospitality they have expended or been offered using this SSC Excel workbook. </t>
  </si>
  <si>
    <t>CEs formally approve completed Excel workbooks and an appropriate person reviews them.</t>
  </si>
  <si>
    <r>
      <rPr>
        <sz val="11"/>
        <rFont val="Arial"/>
        <family val="2"/>
      </rPr>
      <t xml:space="preserve">They are posted on agency websites and linked to www.data.govt.nz. See: </t>
    </r>
    <r>
      <rPr>
        <u/>
        <sz val="11"/>
        <color theme="10"/>
        <rFont val="Arial"/>
        <family val="2"/>
      </rPr>
      <t>https://www.data.govt.nz/toolkit/how-do-i-add-or-update-our-chief-executive-expenses/</t>
    </r>
  </si>
  <si>
    <t>When and how often are disclosures made?</t>
  </si>
  <si>
    <t>Disclosures cover the year to 30 June and are expected to be published by 31 July.</t>
  </si>
  <si>
    <t>Disclosed Information - this workbook includes a tab for each of the following categories:</t>
  </si>
  <si>
    <t>Summary and sign-off</t>
  </si>
  <si>
    <t>This tab contains a summary of the information presented: it includes a single place to update entity information, running totals of the different types of expenses and gifts/benefits, and records the required checks and sign-offs before publication.</t>
  </si>
  <si>
    <t>Travel</t>
  </si>
  <si>
    <t xml:space="preserve">All expenses incurred by CEs during international, national and local travel are disclosed. Expenditure relating to each trip is grouped (particularly for overseas trips), but the nature of the items of expenditure are disclosed separately, with individual lines for the likes of airfares, accommodation, meals, and taxis. </t>
  </si>
  <si>
    <t>Hospitality</t>
  </si>
  <si>
    <t xml:space="preserve">All work-related hospitality expenses provided by the CE to people external to Public Service departments and statutory Crown entities. </t>
  </si>
  <si>
    <t>All other expenses</t>
  </si>
  <si>
    <t>All other expenses incurred by the CE that are not captured under the definition of travel, hospitality or gifts and benefits are disclosed in this section. This includes items such as cell phone and data costs, subscriptions, membership fees, conference fees, and professional development fees.</t>
  </si>
  <si>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</si>
  <si>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Gifts and benefits</t>
  </si>
  <si>
    <t xml:space="preserve">All gifts, invitations to events and other hospitality, of $50 or more in total value per year, accepted or declined by the CE from people external to the organisation are disclosed. A brief explanation of what the CE did with the gifts and benefits is supplied, which includes whether the offer was declined. </t>
  </si>
  <si>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</si>
  <si>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t>The value of each gift or benefit should be provided/estimated where possible. If an estimate is approximate, valuation 'ranges' can be submitted. It should be recorded where the cost of a gift cannot be reasonably estimated, or where an estimate is inappropriate (e.g. because of the nature of the item or because disclosing an estimated value might cause offence).</t>
  </si>
  <si>
    <t>How to present information</t>
  </si>
  <si>
    <r>
      <rPr>
        <sz val="11"/>
        <rFont val="Arial"/>
        <family val="2"/>
      </rPr>
      <t xml:space="preserve">Provide information using this SSC Excel workbook: </t>
    </r>
    <r>
      <rPr>
        <u/>
        <sz val="11"/>
        <color theme="10"/>
        <rFont val="Arial"/>
        <family val="2"/>
      </rPr>
      <t>http://www.ssc.govt.nz/ce-expenses-disclosure</t>
    </r>
  </si>
  <si>
    <t>Complete separate tables for each category using the tabs provided in this Excel workbook: Travel, Hospitality, Gifts and Benefits, All other expenses.</t>
  </si>
  <si>
    <t>Complete all fields. The header (organisation name, CE name and reporting period) will pre-populate once you enter it on the 'Summary and sign-off' tab.</t>
  </si>
  <si>
    <t>Whether costs are GST exclusive or inclusive needs to be consistent on each sheet, and ideally should be consistent across all sheets. You have the option to use GST exclusive or inclusive as it may depend how you get your source information.</t>
  </si>
  <si>
    <t>Mark clearly if no information to disclose - where there is no information to disclose, record this clearly on the spreadsheet with a suitable description such as “no travel expenses to disclose for this period”; “no gifts received” or “no hospitality provided”. Please do not leave the page blank.</t>
  </si>
  <si>
    <t>Ensure the disclosure is for the full reporting period. Include separate disclosures for each CE, including Acting CEs.</t>
  </si>
  <si>
    <t xml:space="preserve">Provide sufficient detail for each item in the spreadsheet.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</si>
  <si>
    <t>Provide full information for every entry. The alert "Some records may be incomplete" will show in the 'Total' line if any expense has 'Cost' or 'Type of expense' missing, or, any gift has 'Accepted/Declined', 'Description' or 'Estimated value' missing.</t>
  </si>
  <si>
    <t>The subtotals and totals should appear and update automatically, once you add information to the rows above. Insert more rows as you need - right click on the row number (at the left of screen) and select 'Insert' - new row will insert above.</t>
  </si>
  <si>
    <t>Uploading the workbook - please ensure it is easy to find on your website.</t>
  </si>
  <si>
    <t>The Disclosures webpage could be headed with a statement such as: “(This agency) is disclosing the Chief Executive’s expenses, gifts and hospitality as part of its commitment to transparency and accountability".</t>
  </si>
  <si>
    <t>Further assistance</t>
  </si>
  <si>
    <r>
      <rPr>
        <sz val="11"/>
        <rFont val="Arial"/>
        <family val="2"/>
      </rPr>
      <t xml:space="preserve">The above is a summary from "Chief Executive Expense Disclosures: A Guide for Agency Staff":  </t>
    </r>
    <r>
      <rPr>
        <u/>
        <sz val="11"/>
        <color theme="10"/>
        <rFont val="Arial"/>
        <family val="2"/>
      </rPr>
      <t xml:space="preserve">http://www.ssc.govt.nz/assets/Legacy/resources/Chief-Executive-Expense-Disclosure-Guide.pdf </t>
    </r>
    <r>
      <rPr>
        <u/>
        <sz val="10"/>
        <color theme="10"/>
        <rFont val="Arial"/>
        <family val="2"/>
      </rPr>
      <t xml:space="preserve">
</t>
    </r>
    <r>
      <rPr>
        <sz val="11"/>
        <rFont val="Arial"/>
        <family val="2"/>
      </rPr>
      <t>Please read that in full first.</t>
    </r>
  </si>
  <si>
    <r>
      <rPr>
        <sz val="11"/>
        <rFont val="Arial"/>
        <family val="2"/>
      </rPr>
      <t xml:space="preserve">If you have any questions, contact the team at </t>
    </r>
    <r>
      <rPr>
        <u/>
        <sz val="11"/>
        <color theme="10"/>
        <rFont val="Arial"/>
        <family val="2"/>
      </rPr>
      <t>ceexpenses@ssc.govt.nz</t>
    </r>
  </si>
  <si>
    <r>
      <rPr>
        <sz val="11"/>
        <rFont val="Arial"/>
        <family val="2"/>
      </rPr>
      <t>For help with publishing on data.govt contact</t>
    </r>
    <r>
      <rPr>
        <sz val="11"/>
        <color theme="10"/>
        <rFont val="Arial"/>
        <family val="2"/>
      </rPr>
      <t xml:space="preserve"> </t>
    </r>
    <r>
      <rPr>
        <u/>
        <sz val="11"/>
        <color theme="10"/>
        <rFont val="Arial"/>
        <family val="2"/>
      </rPr>
      <t>info@data.govt.nz.</t>
    </r>
  </si>
  <si>
    <r>
      <rPr>
        <sz val="11"/>
        <rFont val="Arial"/>
        <family val="2"/>
      </rPr>
      <t xml:space="preserve">Expenses should be posted on agency websites and linked to www.data.govt.nz. See: </t>
    </r>
    <r>
      <rPr>
        <u/>
        <sz val="11"/>
        <color theme="10"/>
        <rFont val="Arial"/>
        <family val="2"/>
      </rPr>
      <t>https://www.data.govt.nz/toolkit/how-do-i-add-or-update-our-chief-executive-expenses/</t>
    </r>
  </si>
  <si>
    <r>
      <t xml:space="preserve">Provide information using this SSC Excel workbook: </t>
    </r>
    <r>
      <rPr>
        <u/>
        <sz val="11"/>
        <color rgb="FF0070C0"/>
        <rFont val="Arial"/>
        <family val="2"/>
      </rPr>
      <t>http://www.ssc.govt.nz/ce-expenses-disclosure</t>
    </r>
  </si>
  <si>
    <t>Chief Executive Expenses, Gifts and Benefits Disclosure - summary &amp; sign-off*</t>
  </si>
  <si>
    <t xml:space="preserve">Organisation Name </t>
  </si>
  <si>
    <t>Chief Executive**</t>
  </si>
  <si>
    <t>Disclosure period start***</t>
  </si>
  <si>
    <t>Disclosure period end***</t>
  </si>
  <si>
    <t>Agency totals check</t>
  </si>
  <si>
    <t>Chief Executive approval****</t>
  </si>
  <si>
    <t>This disclosure has not yet been approved by the Chief Executive</t>
  </si>
  <si>
    <t>Other sign-off****</t>
  </si>
  <si>
    <t>This summary page updates automatically from the 'Travel', 'Hospitality', 'All other expenses', and 'Gifts and benefits' tabs.
Throughout this workbook, input cells are shaded light green.</t>
  </si>
  <si>
    <t>Summary of expenses</t>
  </si>
  <si>
    <t>Cost in NZ$</t>
  </si>
  <si>
    <r>
      <t>GST inc / exc</t>
    </r>
    <r>
      <rPr>
        <b/>
        <sz val="10"/>
        <rFont val="Arial"/>
        <family val="2"/>
      </rPr>
      <t/>
    </r>
  </si>
  <si>
    <t>Count</t>
  </si>
  <si>
    <t>Travel expenses</t>
  </si>
  <si>
    <t>Number offered</t>
  </si>
  <si>
    <t>Number accepted</t>
  </si>
  <si>
    <t>Other expenses</t>
  </si>
  <si>
    <t>Number declined</t>
  </si>
  <si>
    <t>International Travel</t>
  </si>
  <si>
    <t>Domestic Travel</t>
  </si>
  <si>
    <t>Local Travel</t>
  </si>
  <si>
    <t xml:space="preserve">Notes </t>
  </si>
  <si>
    <t>* Headings on following tabs will pre populate with what you enter on this tab</t>
  </si>
  <si>
    <t>** Create a new workbook for a new Chief Executive</t>
  </si>
  <si>
    <t>*** Update if a shorter or different period is covered</t>
  </si>
  <si>
    <t>**** This disclosure must be approved by the Chief Executive and another appropriate party, e.g. Board Chair, Chief Financial Officer or Audit and Risk Committee member</t>
  </si>
  <si>
    <t>Text required for validation and checks - don't change, move, delete or overwrite</t>
  </si>
  <si>
    <t>Insert additional rows as needed: right click on a row number (left of screen) and select Insert - this will insert a row above selected row.</t>
  </si>
  <si>
    <t>Figures include GST (where applicable)</t>
  </si>
  <si>
    <t>Figures exclude GST</t>
  </si>
  <si>
    <t>Data and totals on this worksheet have NOT YET BEEN CHECKED AND CONFIRMED</t>
  </si>
  <si>
    <t>Data and totals on this worksheet checked and confirmed</t>
  </si>
  <si>
    <t>Data and totals have not yet been checked and confirmed for any sheet</t>
  </si>
  <si>
    <t>Some data and totals have not yet been checked and confirmed</t>
  </si>
  <si>
    <t>Data and totals checked on all sheets</t>
  </si>
  <si>
    <t>Not yet indicated</t>
  </si>
  <si>
    <t>GST inclusion inconsistent</t>
  </si>
  <si>
    <t>This disclosure has been approved by the Chief Executive</t>
  </si>
  <si>
    <t>Cultural item - not appropriate to value</t>
  </si>
  <si>
    <t>Under $100</t>
  </si>
  <si>
    <t>$100 - $500</t>
  </si>
  <si>
    <t>$500 - $1,000</t>
  </si>
  <si>
    <t>Over $1,000</t>
  </si>
  <si>
    <t>Estimate not possible</t>
  </si>
  <si>
    <t>Accepted</t>
  </si>
  <si>
    <t>Declined</t>
  </si>
  <si>
    <t>Check - there are no hidden rows with data</t>
  </si>
  <si>
    <t>Error - this total includes data from 'hidden' rows</t>
  </si>
  <si>
    <t>Check - each entry provides sufficient information</t>
  </si>
  <si>
    <t>Not all lines have an entry for "Cost in NZ$" and "Type of expense"</t>
  </si>
  <si>
    <t>Not all lines have an entry for "Description", "Was the gift accepted?" and "Estimated value in NZ$"</t>
  </si>
  <si>
    <t>Check that # of 'costs' = 'type of expenses' (also "accepted/declined" for gifts &amp; benefits)</t>
  </si>
  <si>
    <t>These checks (F53 to F61) are imperfect - they count the entries in each column and checks these totals are the same</t>
  </si>
  <si>
    <t>Travel checks</t>
  </si>
  <si>
    <t>Hospitality check</t>
  </si>
  <si>
    <t>All other expenses check</t>
  </si>
  <si>
    <t>Gifts and benefits check</t>
  </si>
  <si>
    <t>Chief Executive Expense Disclosure</t>
  </si>
  <si>
    <t>Chief Executive</t>
  </si>
  <si>
    <t>Disclosure period start</t>
  </si>
  <si>
    <t>Disclosure period end</t>
  </si>
  <si>
    <t>GST on costs</t>
  </si>
  <si>
    <t>International, domestic and local travel expenses</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</si>
  <si>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</si>
  <si>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</si>
  <si>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Date(s)*</t>
  </si>
  <si>
    <t>Cost in NZ$**</t>
  </si>
  <si>
    <r>
      <t xml:space="preserve">Purpose of travel
</t>
    </r>
    <r>
      <rPr>
        <sz val="10"/>
        <color theme="0"/>
        <rFont val="Arial"/>
        <family val="2"/>
      </rPr>
      <t>(e.g. attending XYZ conference for 3 days)***</t>
    </r>
  </si>
  <si>
    <r>
      <t xml:space="preserve">Type of expense
</t>
    </r>
    <r>
      <rPr>
        <sz val="10"/>
        <color theme="0"/>
        <rFont val="Arial"/>
        <family val="2"/>
      </rPr>
      <t>(e.g. hotel, airfares, taxis, meals &amp; for how many people)</t>
    </r>
  </si>
  <si>
    <t>Location(s)</t>
  </si>
  <si>
    <t>Subtotal - international travel</t>
  </si>
  <si>
    <r>
      <t xml:space="preserve">Domestic Travel   </t>
    </r>
    <r>
      <rPr>
        <sz val="12"/>
        <color theme="0"/>
        <rFont val="Arial"/>
        <family val="2"/>
      </rPr>
      <t xml:space="preserve"> (within NZ, including travel to and from local airport)</t>
    </r>
  </si>
  <si>
    <r>
      <t xml:space="preserve">Purpose of travel
</t>
    </r>
    <r>
      <rPr>
        <sz val="10"/>
        <color theme="0"/>
        <rFont val="Arial"/>
        <family val="2"/>
      </rPr>
      <t>(e.g. visiting district office for two days...)***</t>
    </r>
  </si>
  <si>
    <t>Subtotal - domestic travel</t>
  </si>
  <si>
    <r>
      <t xml:space="preserve">Local Travel    </t>
    </r>
    <r>
      <rPr>
        <sz val="12"/>
        <color theme="0"/>
        <rFont val="Arial"/>
        <family val="2"/>
      </rPr>
      <t>(within City, excluding travel to airport)</t>
    </r>
  </si>
  <si>
    <r>
      <t>Purpose of travel</t>
    </r>
    <r>
      <rPr>
        <sz val="10"/>
        <color theme="0"/>
        <rFont val="Arial"/>
        <family val="2"/>
      </rPr>
      <t xml:space="preserve">
(e.g. meeting with Minister)***</t>
    </r>
  </si>
  <si>
    <r>
      <t xml:space="preserve">Type of expense
</t>
    </r>
    <r>
      <rPr>
        <sz val="10"/>
        <color theme="0"/>
        <rFont val="Arial"/>
        <family val="2"/>
      </rPr>
      <t>(e.g. taxi, parking, bus)</t>
    </r>
  </si>
  <si>
    <t>Subtotal - local travel</t>
  </si>
  <si>
    <t>Total travel expenses</t>
  </si>
  <si>
    <t>* Any non-standard date format or date outside 1 July - 30 June will raise an alert. Check entry and select 'Yes' to accept/continue.</t>
  </si>
  <si>
    <t>** Note that GST may not apply to overseas purchases.</t>
  </si>
  <si>
    <t>*** Please include sufficient information to explain the trip and its costs including destination and duration.</t>
  </si>
  <si>
    <t>Group expenditure relating to each overseas trip.</t>
  </si>
  <si>
    <t>Subtotals and totals will appear automatically once you put information in rows above.</t>
  </si>
  <si>
    <t>Mark clearly if there is no information to disclose - provide a note to this effect in the 'Date' column (column A) for each travel category (local, domestic and international).</t>
  </si>
  <si>
    <t>Hospitality Offered to Third Parties*</t>
  </si>
  <si>
    <t>All hospitality expenses provided by the chief executive in the context of his/her job to anyone external to the Public Service or statutory Crown entities.</t>
  </si>
  <si>
    <t>Date(s)**</t>
  </si>
  <si>
    <r>
      <t xml:space="preserve">Purpose of hospitality
</t>
    </r>
    <r>
      <rPr>
        <sz val="10"/>
        <color theme="0"/>
        <rFont val="Arial"/>
        <family val="2"/>
      </rPr>
      <t xml:space="preserve">(e.g. hosting delegation from China, building relationships, team building) </t>
    </r>
  </si>
  <si>
    <r>
      <t xml:space="preserve">Type of expense
</t>
    </r>
    <r>
      <rPr>
        <sz val="10"/>
        <color theme="0"/>
        <rFont val="Arial"/>
        <family val="2"/>
      </rPr>
      <t>(what and for how many e.g. dinner for 5)</t>
    </r>
  </si>
  <si>
    <t xml:space="preserve">Total hospitality expenses </t>
  </si>
  <si>
    <t>* Third parties include people and organisations external to the public service or statutory Crown entities.</t>
  </si>
  <si>
    <t>** Any non-standard date format or date outside 1 July - 30 June will raise an alert. Check entry and select 'Yes' to accept/continue.</t>
  </si>
  <si>
    <t>Total cost will appear automatically once you put information in rows above.</t>
  </si>
  <si>
    <t>Mark clearly if there is no information to disclose - provide a note to this effect in the 'Date' column (column A).</t>
  </si>
  <si>
    <t>All Other Expenses</t>
  </si>
  <si>
    <t>All other expenditure incurred by the chief executive that is not travel, hospitality or gifts.
Include e.g. phone and data costs, subscriptions, membership fees, conference fees, professional development costs, books and anything else.</t>
  </si>
  <si>
    <r>
      <t xml:space="preserve">Purpose of expense
</t>
    </r>
    <r>
      <rPr>
        <sz val="10"/>
        <color theme="0"/>
        <rFont val="Arial"/>
        <family val="2"/>
      </rPr>
      <t>(e.g. subscription part of employment agreement, development as agreed with SSC)</t>
    </r>
  </si>
  <si>
    <r>
      <t xml:space="preserve">Type of expense
</t>
    </r>
    <r>
      <rPr>
        <sz val="10"/>
        <color theme="0"/>
        <rFont val="Arial"/>
        <family val="2"/>
      </rPr>
      <t>(e.g. phone and data costs, membership fees)</t>
    </r>
  </si>
  <si>
    <t xml:space="preserve">Total other expenses </t>
  </si>
  <si>
    <t>Notes</t>
  </si>
  <si>
    <t>Chief Executive Gifts and Benefits Disclosure</t>
  </si>
  <si>
    <t>GST on values</t>
  </si>
  <si>
    <t>Gifts and Benefits over $50 annual value</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</si>
  <si>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</si>
  <si>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r>
      <t xml:space="preserve">Description
</t>
    </r>
    <r>
      <rPr>
        <sz val="10"/>
        <color theme="0"/>
        <rFont val="Arial"/>
        <family val="2"/>
      </rPr>
      <t>(e.g. event tickets, etc.)</t>
    </r>
  </si>
  <si>
    <r>
      <t xml:space="preserve">Was the gift accepted?
</t>
    </r>
    <r>
      <rPr>
        <sz val="10"/>
        <color theme="0"/>
        <rFont val="Arial"/>
        <family val="2"/>
      </rPr>
      <t>(drop-down list in cell)</t>
    </r>
  </si>
  <si>
    <r>
      <t xml:space="preserve">Offered by 
</t>
    </r>
    <r>
      <rPr>
        <sz val="10"/>
        <color theme="0"/>
        <rFont val="Arial"/>
        <family val="2"/>
      </rPr>
      <t>(who made the offer?)</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</si>
  <si>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</si>
  <si>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r>
      <t xml:space="preserve">Other comments
</t>
    </r>
    <r>
      <rPr>
        <sz val="10"/>
        <color theme="0"/>
        <rFont val="Arial"/>
        <family val="2"/>
      </rPr>
      <t>(e.g. if given to others, whom?)</t>
    </r>
  </si>
  <si>
    <t>Total count of gift/benefit entries:</t>
  </si>
  <si>
    <t>Offered</t>
  </si>
  <si>
    <t>A one-off offer of something worth $25 is not included, but if the offer is made more than once a year, it should be disclosed.</t>
  </si>
  <si>
    <t>Include items such as invitations to functions and events, event tickets, gifts from overseas counterparts and commercial organisations (including that accepted by immediate family members).</t>
  </si>
  <si>
    <t>Include gifts and benefits that are declined.</t>
  </si>
  <si>
    <t>Number of gifts/benefits will update automatically once you put information in rows above.</t>
  </si>
  <si>
    <t>Type here who else has approved this disclosure</t>
  </si>
  <si>
    <t>Tim Fowler</t>
  </si>
  <si>
    <t>Credit for meeting with various United Kingdom education agencies (was held in credit due to not traveling)</t>
  </si>
  <si>
    <t>Airfare</t>
  </si>
  <si>
    <t>United Kingdom</t>
  </si>
  <si>
    <t>Refund for trip to Christchurch - Lincoln University Governance Oversight Group meeting, Christchurch - Meeting was held via Zoom</t>
  </si>
  <si>
    <t>Christchurch</t>
  </si>
  <si>
    <t>Attend Lincoln University Governance Oversight Group meeting</t>
  </si>
  <si>
    <t>Parking</t>
  </si>
  <si>
    <t>Fee for refund for Meeting with Murray Strong, Chair, NZIST, and meeting at University of Canterbury - Trip cancelled due to move to COVID-19 Level 2</t>
  </si>
  <si>
    <t>Speaker at ITENZ Conference, Auckland</t>
  </si>
  <si>
    <t>Auckland</t>
  </si>
  <si>
    <t>Meeting with University of Canterbury, Christchurch</t>
  </si>
  <si>
    <t>Attend TEC Board Meeting, Christchurch</t>
  </si>
  <si>
    <t>Speaker at the Tertiary Education Union’s Voice of the Sector conference, Auckland</t>
  </si>
  <si>
    <t>Taxis</t>
  </si>
  <si>
    <t>Attend Lincoln University Governance Oversight Group meeting and meeting with the University of Canterbury, Christchurch</t>
  </si>
  <si>
    <t>Hotel</t>
  </si>
  <si>
    <t>Rental car</t>
  </si>
  <si>
    <t>Attend meeting with Te Pukenga and TEC Board meeting, Hamilton</t>
  </si>
  <si>
    <t>Hamilton</t>
  </si>
  <si>
    <t>Meal</t>
  </si>
  <si>
    <t>Meetings with Auckland Chamber of Commerce, QTI Board meeting &amp; Manukau Institute of Technology</t>
  </si>
  <si>
    <t>Attend meeting of interim Establishment Board Chairs (RoVE)</t>
  </si>
  <si>
    <t>Taxi</t>
  </si>
  <si>
    <t>Wellington</t>
  </si>
  <si>
    <t>Cell phone calls for July 2020</t>
  </si>
  <si>
    <t>Cell phone</t>
  </si>
  <si>
    <t>Cell phone rental for July 2020</t>
  </si>
  <si>
    <t>Mobile hotspot for July 2020</t>
  </si>
  <si>
    <t>Data charges</t>
  </si>
  <si>
    <t>iPad rental for July 2020</t>
  </si>
  <si>
    <t>iPad</t>
  </si>
  <si>
    <t>Cell phone calls for August 2020</t>
  </si>
  <si>
    <t>Cell phone rental for August 2020</t>
  </si>
  <si>
    <t>Mobile hotspot for August 2020</t>
  </si>
  <si>
    <t>iPad rental for August 2020</t>
  </si>
  <si>
    <t>Cell phone calls for September 2020</t>
  </si>
  <si>
    <t>Cell phone rental for September 2020</t>
  </si>
  <si>
    <t>Mobile hotspot for September 2020</t>
  </si>
  <si>
    <t>iPad rental for September 2020</t>
  </si>
  <si>
    <t>Cell phone calls for October 2020</t>
  </si>
  <si>
    <t>Cell phone rental for October 2020</t>
  </si>
  <si>
    <t>Mobile hotspot for October 2020</t>
  </si>
  <si>
    <t>iPad rental for October 2020</t>
  </si>
  <si>
    <t>Cell phone calls for November 2020</t>
  </si>
  <si>
    <t>Cell phone rental for November 2020</t>
  </si>
  <si>
    <t>Mobile hotspot for November 2020</t>
  </si>
  <si>
    <t>iPad rental for November 2020</t>
  </si>
  <si>
    <t>Cell phone calls for December 2020</t>
  </si>
  <si>
    <t>Cell phone rental for December 2020</t>
  </si>
  <si>
    <t>Mobile hotspot for December 2020</t>
  </si>
  <si>
    <t>iPad rental for December 2020</t>
  </si>
  <si>
    <t>Cell phone calls for January 2021</t>
  </si>
  <si>
    <t>Cell phone rental for January 2021</t>
  </si>
  <si>
    <t>Mobile hotspot for January 2021</t>
  </si>
  <si>
    <t>iPad rental for January 2021</t>
  </si>
  <si>
    <t>Cell phone calls for February 2021</t>
  </si>
  <si>
    <t>Cell phone rental for February 2021</t>
  </si>
  <si>
    <t>Mobile hotspot for February 2021</t>
  </si>
  <si>
    <t>iPad rental for February 2021</t>
  </si>
  <si>
    <t>Cell phone calls for March 2021</t>
  </si>
  <si>
    <t>Cell phone rental for March 2021</t>
  </si>
  <si>
    <t>Mobile hotspot for March 2021</t>
  </si>
  <si>
    <t>iPad rental for March 2021</t>
  </si>
  <si>
    <t>Cell phone calls for April 2021</t>
  </si>
  <si>
    <t>Cell phone rental for April 2021</t>
  </si>
  <si>
    <t>Mobile hotspot for April 2021</t>
  </si>
  <si>
    <t>iPad rental for April 2021</t>
  </si>
  <si>
    <t>Cell phone calls for May 2021</t>
  </si>
  <si>
    <t>Cell phone rental for May 2021</t>
  </si>
  <si>
    <t>Mobile hotspot for May 2021</t>
  </si>
  <si>
    <t>iPad rental for May 2021</t>
  </si>
  <si>
    <t>Annual Subscription - The Wellington Club</t>
  </si>
  <si>
    <t>Subscriptions</t>
  </si>
  <si>
    <t>Meeting with Victoria University</t>
  </si>
  <si>
    <t>Dinner with Jenn Bestwick and Iona Holstead (Secretary for Education) - Wellington Club</t>
  </si>
  <si>
    <t>Dinner for 3</t>
  </si>
  <si>
    <t>Cell phone calls for June 2021</t>
  </si>
  <si>
    <t>Cell phone rental for June 2021</t>
  </si>
  <si>
    <t>Mobile hotspot for June 2021</t>
  </si>
  <si>
    <t>iPad rental for June 2021</t>
  </si>
  <si>
    <t>Tertiary Education Organisation</t>
  </si>
  <si>
    <t>Beyond Diversity Workshop with TEC Board</t>
  </si>
  <si>
    <t>Expenses are approved by the Board Chair at monthly Board meetings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</si>
</sst>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quot;#,##0.00_);[Red]\(&quot;$&quot;#,##0.00\)"/>
    <numFmt numFmtId="165" formatCode="_(&quot;$&quot;* #,##0.00_);_(&quot;$&quot;* \(#,##0.00\);_(&quot;$&quot;* &quot;-&quot;??_);_(@_)"/>
    <numFmt numFmtId="166" formatCode="&quot;$&quot;#,##0.00"/>
    <numFmt numFmtId="167" formatCode="[$-1409]d\ mmmm\ yyyy;@"/>
  </numFmts>
  <fonts count="37"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sz val="11"/>
      <color theme="1"/>
      <name val="Arial"/>
      <family val="2"/>
    </font>
    <font>
      <i/>
      <sz val="10"/>
      <color theme="1"/>
      <name val="Arial"/>
      <family val="2"/>
    </font>
    <font>
      <b/>
      <i/>
      <sz val="10"/>
      <color theme="1"/>
      <name val="Arial"/>
      <family val="2"/>
    </font>
    <font>
      <u/>
      <sz val="10"/>
      <color theme="10"/>
      <name val="Arial"/>
      <family val="2"/>
    </font>
    <font>
      <sz val="11"/>
      <name val="Arial"/>
      <family val="2"/>
    </font>
    <font>
      <u/>
      <sz val="11"/>
      <color theme="10"/>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11"/>
      <color rgb="FFFF0000"/>
      <name val="Arial"/>
      <family val="2"/>
    </font>
    <font>
      <u/>
      <sz val="11"/>
      <color rgb="FF0070C0"/>
      <name val="Arial"/>
      <family val="2"/>
    </font>
    <font>
      <sz val="11"/>
      <color theme="10"/>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1"/>
      <name val="Arial"/>
      <family val="2"/>
    </font>
    <font>
      <b/>
      <sz val="10"/>
      <color rgb="FFFFC000"/>
      <name val="Arial"/>
      <family val="2"/>
    </font>
    <font>
      <sz val="12"/>
      <color theme="0" tint="-0.499984740745262"/>
      <name val="Arial"/>
      <family val="2"/>
    </font>
  </fonts>
  <fills count="12">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rgb="FFFFFF00"/>
        <bgColor indexed="64"/>
      </patternFill>
    </fill>
    <fill>
      <patternFill patternType="solid">
        <fgColor rgb="FF99FF99"/>
        <bgColor indexed="64"/>
      </patternFill>
    </fill>
    <fill>
      <patternFill patternType="solid">
        <fgColor rgb="FFCCFFCC"/>
        <bgColor indexed="64"/>
      </patternFill>
    </fill>
  </fills>
  <borders count="11">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style="thin">
        <color indexed="64"/>
      </left>
      <right style="thin">
        <color indexed="64"/>
      </right>
      <top style="thin">
        <color indexed="64"/>
      </top>
      <bottom style="thin">
        <color indexed="64"/>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3">
    <xf numFmtId="0" fontId="0" fillId="0" borderId="0"/>
    <xf numFmtId="0" fontId="10" fillId="0" borderId="0" applyNumberFormat="0" applyFill="0" applyBorder="0" applyAlignment="0" applyProtection="0"/>
    <xf numFmtId="165" fontId="23" fillId="0" borderId="0" applyFont="0" applyFill="0" applyBorder="0" applyAlignment="0" applyProtection="0"/>
  </cellStyleXfs>
  <cellXfs count="188">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8"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8" fillId="0" borderId="0" xfId="0" applyFont="1" applyFill="1" applyBorder="1" applyAlignment="1" applyProtection="1">
      <alignment vertical="center" wrapText="1" readingOrder="1"/>
    </xf>
    <xf numFmtId="0" fontId="17" fillId="0" borderId="0" xfId="0" applyFont="1" applyFill="1" applyBorder="1" applyAlignment="1" applyProtection="1">
      <alignment vertical="center" wrapText="1" readingOrder="1"/>
    </xf>
    <xf numFmtId="0" fontId="21" fillId="0" borderId="0" xfId="0" applyFont="1" applyFill="1" applyBorder="1" applyAlignment="1" applyProtection="1">
      <alignment vertical="center" wrapText="1" readingOrder="1"/>
    </xf>
    <xf numFmtId="0" fontId="21" fillId="0" borderId="3" xfId="0" applyFont="1" applyFill="1" applyBorder="1" applyAlignment="1" applyProtection="1">
      <alignment vertical="center" wrapText="1" readingOrder="1"/>
    </xf>
    <xf numFmtId="0" fontId="31"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26" fillId="0" borderId="0" xfId="0" applyFont="1" applyBorder="1" applyProtection="1"/>
    <xf numFmtId="166" fontId="25" fillId="0" borderId="0" xfId="0" applyNumberFormat="1" applyFont="1" applyFill="1" applyBorder="1" applyAlignment="1" applyProtection="1">
      <alignment vertical="center" wrapText="1"/>
    </xf>
    <xf numFmtId="0" fontId="19"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4" fillId="0" borderId="0" xfId="0" applyFont="1" applyBorder="1" applyAlignment="1" applyProtection="1">
      <alignment vertical="center" wrapText="1" readingOrder="1"/>
    </xf>
    <xf numFmtId="0" fontId="20"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9" fillId="3" borderId="0" xfId="0" applyFont="1" applyFill="1" applyBorder="1" applyAlignment="1" applyProtection="1">
      <alignment vertical="center" wrapText="1" readingOrder="1"/>
    </xf>
    <xf numFmtId="0" fontId="16"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21" fillId="0" borderId="5" xfId="0" applyNumberFormat="1" applyFont="1" applyFill="1" applyBorder="1" applyAlignment="1" applyProtection="1">
      <alignment horizontal="center" vertical="center" wrapText="1"/>
    </xf>
    <xf numFmtId="0" fontId="15" fillId="0" borderId="0" xfId="0" applyFont="1" applyFill="1" applyBorder="1" applyAlignment="1" applyProtection="1">
      <alignment vertical="center"/>
    </xf>
    <xf numFmtId="1" fontId="17" fillId="0" borderId="0" xfId="0" applyNumberFormat="1" applyFont="1" applyFill="1" applyBorder="1" applyAlignment="1" applyProtection="1">
      <alignment horizontal="center" vertical="center" wrapText="1"/>
    </xf>
    <xf numFmtId="165" fontId="17" fillId="0" borderId="0" xfId="2" applyFont="1" applyFill="1" applyBorder="1" applyAlignment="1" applyProtection="1">
      <alignment vertical="center" wrapText="1" readingOrder="1"/>
    </xf>
    <xf numFmtId="0" fontId="15"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18" fillId="2" borderId="0" xfId="0" applyFont="1" applyFill="1" applyAlignment="1" applyProtection="1">
      <alignment horizontal="center" vertical="center"/>
    </xf>
    <xf numFmtId="0" fontId="27" fillId="0" borderId="0" xfId="0" applyFont="1" applyFill="1" applyAlignment="1" applyProtection="1">
      <alignment horizontal="center"/>
    </xf>
    <xf numFmtId="0" fontId="11" fillId="0" borderId="0" xfId="0" applyFont="1" applyAlignment="1" applyProtection="1">
      <alignment vertical="center"/>
    </xf>
    <xf numFmtId="0" fontId="19" fillId="2" borderId="0" xfId="0" applyFont="1" applyFill="1" applyAlignment="1" applyProtection="1">
      <alignment horizontal="justify" vertical="center"/>
    </xf>
    <xf numFmtId="0" fontId="7" fillId="0" borderId="0" xfId="0" applyFont="1" applyAlignment="1" applyProtection="1">
      <alignment vertical="center"/>
    </xf>
    <xf numFmtId="0" fontId="7" fillId="0" borderId="0" xfId="0" applyFont="1" applyFill="1" applyAlignment="1" applyProtection="1">
      <alignment vertical="center"/>
    </xf>
    <xf numFmtId="0" fontId="7" fillId="0" borderId="0" xfId="0" applyFont="1" applyFill="1" applyAlignment="1" applyProtection="1">
      <alignment vertical="center" wrapText="1"/>
    </xf>
    <xf numFmtId="0" fontId="11" fillId="0" borderId="0" xfId="0" applyFont="1" applyFill="1" applyAlignment="1" applyProtection="1">
      <alignment horizontal="justify" vertical="center"/>
    </xf>
    <xf numFmtId="0" fontId="7" fillId="0" borderId="0" xfId="0" applyFont="1" applyFill="1" applyAlignment="1" applyProtection="1">
      <alignment horizontal="justify" vertical="center"/>
    </xf>
    <xf numFmtId="0" fontId="19" fillId="3" borderId="0" xfId="0" applyFont="1" applyFill="1" applyAlignment="1" applyProtection="1">
      <alignment horizontal="justify" vertical="center"/>
    </xf>
    <xf numFmtId="0" fontId="11" fillId="0" borderId="0" xfId="0" applyFont="1" applyAlignment="1" applyProtection="1">
      <alignment horizontal="justify" vertical="center"/>
    </xf>
    <xf numFmtId="0" fontId="7" fillId="0" borderId="0" xfId="0" applyFont="1" applyAlignment="1" applyProtection="1">
      <alignment vertical="center" wrapText="1"/>
    </xf>
    <xf numFmtId="0" fontId="11" fillId="0" borderId="0" xfId="1" applyFont="1" applyAlignment="1" applyProtection="1">
      <alignment horizontal="justify" vertical="center"/>
    </xf>
    <xf numFmtId="0" fontId="7" fillId="0" borderId="0" xfId="0" applyFont="1" applyAlignment="1" applyProtection="1">
      <alignment horizontal="justify" vertical="center"/>
    </xf>
    <xf numFmtId="0" fontId="11" fillId="0" borderId="0" xfId="0" applyFont="1" applyAlignment="1" applyProtection="1">
      <alignment horizontal="left" vertical="center" wrapText="1"/>
    </xf>
    <xf numFmtId="0" fontId="12" fillId="0" borderId="0" xfId="1" applyFont="1" applyAlignment="1" applyProtection="1">
      <alignment vertical="center"/>
    </xf>
    <xf numFmtId="0" fontId="12" fillId="0" borderId="0" xfId="1" applyFont="1" applyAlignment="1" applyProtection="1">
      <alignment horizontal="justify" vertical="center"/>
    </xf>
    <xf numFmtId="0" fontId="11" fillId="9" borderId="0" xfId="1" applyFont="1" applyFill="1" applyAlignment="1" applyProtection="1">
      <alignment horizontal="justify" vertical="center"/>
    </xf>
    <xf numFmtId="0" fontId="11" fillId="0" borderId="0" xfId="0" applyFont="1" applyAlignment="1" applyProtection="1">
      <alignment horizontal="center" vertical="center"/>
    </xf>
    <xf numFmtId="0" fontId="0" fillId="0" borderId="0" xfId="0" applyProtection="1">
      <protection locked="0"/>
    </xf>
    <xf numFmtId="0" fontId="19" fillId="3" borderId="0" xfId="0" applyFont="1" applyFill="1" applyBorder="1" applyAlignment="1" applyProtection="1">
      <alignment vertical="center" readingOrder="1"/>
    </xf>
    <xf numFmtId="0" fontId="33" fillId="0" borderId="0" xfId="0" applyFont="1" applyBorder="1" applyProtection="1"/>
    <xf numFmtId="166" fontId="19" fillId="8" borderId="0" xfId="0" applyNumberFormat="1" applyFont="1" applyFill="1" applyBorder="1" applyAlignment="1" applyProtection="1">
      <alignment horizontal="left" vertical="center" wrapText="1"/>
    </xf>
    <xf numFmtId="1" fontId="19" fillId="8" borderId="0" xfId="0" applyNumberFormat="1" applyFont="1" applyFill="1" applyBorder="1" applyAlignment="1" applyProtection="1">
      <alignment horizontal="center" vertical="center" wrapText="1"/>
    </xf>
    <xf numFmtId="164" fontId="0" fillId="0" borderId="0" xfId="0" applyNumberFormat="1" applyBorder="1" applyAlignment="1" applyProtection="1">
      <alignment wrapText="1"/>
    </xf>
    <xf numFmtId="164" fontId="19" fillId="3" borderId="0" xfId="0" applyNumberFormat="1" applyFont="1" applyFill="1" applyBorder="1" applyAlignment="1" applyProtection="1">
      <alignment vertical="center"/>
    </xf>
    <xf numFmtId="164" fontId="21" fillId="0" borderId="4" xfId="2" applyNumberFormat="1" applyFont="1" applyFill="1" applyBorder="1" applyAlignment="1" applyProtection="1">
      <alignment vertical="center" wrapText="1" readingOrder="1"/>
    </xf>
    <xf numFmtId="164" fontId="21" fillId="0" borderId="0" xfId="2" applyNumberFormat="1" applyFont="1" applyFill="1" applyBorder="1" applyAlignment="1" applyProtection="1">
      <alignment vertical="center" wrapText="1" readingOrder="1"/>
    </xf>
    <xf numFmtId="164" fontId="31" fillId="0" borderId="4" xfId="2" applyNumberFormat="1" applyFont="1" applyFill="1" applyBorder="1" applyAlignment="1" applyProtection="1">
      <alignment vertical="center" wrapText="1" readingOrder="1"/>
    </xf>
    <xf numFmtId="164" fontId="19"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2" fillId="0" borderId="0" xfId="1" applyFont="1" applyFill="1" applyAlignment="1" applyProtection="1">
      <alignment horizontal="justify" vertical="center"/>
    </xf>
    <xf numFmtId="0" fontId="15" fillId="0" borderId="5" xfId="2" applyNumberFormat="1" applyFont="1" applyFill="1" applyBorder="1" applyAlignment="1" applyProtection="1">
      <alignment horizontal="center" vertical="center" wrapText="1" readingOrder="1"/>
    </xf>
    <xf numFmtId="0" fontId="15" fillId="0" borderId="0" xfId="2" applyNumberFormat="1" applyFont="1" applyFill="1" applyBorder="1" applyAlignment="1" applyProtection="1">
      <alignment horizontal="center" vertical="center" wrapText="1" readingOrder="1"/>
    </xf>
    <xf numFmtId="0" fontId="32" fillId="0" borderId="5" xfId="2" applyNumberFormat="1" applyFont="1" applyFill="1" applyBorder="1" applyAlignment="1" applyProtection="1">
      <alignment horizontal="center" vertical="center" wrapText="1" readingOrder="1"/>
    </xf>
    <xf numFmtId="0" fontId="20" fillId="0" borderId="0" xfId="0" applyFont="1" applyFill="1" applyAlignment="1" applyProtection="1">
      <alignment horizontal="center" wrapText="1"/>
    </xf>
    <xf numFmtId="0" fontId="35" fillId="3" borderId="0" xfId="0" applyFont="1" applyFill="1" applyBorder="1" applyAlignment="1" applyProtection="1">
      <alignment horizontal="center" vertical="center" readingOrder="1"/>
    </xf>
    <xf numFmtId="0" fontId="20" fillId="3" borderId="0" xfId="0" applyFont="1" applyFill="1" applyBorder="1" applyAlignment="1" applyProtection="1">
      <alignment vertical="center"/>
    </xf>
    <xf numFmtId="164" fontId="20" fillId="3" borderId="0" xfId="0" applyNumberFormat="1" applyFont="1" applyFill="1" applyBorder="1" applyAlignment="1" applyProtection="1">
      <alignment vertical="center"/>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8" fillId="3" borderId="0" xfId="0" applyFont="1" applyFill="1" applyBorder="1" applyAlignment="1" applyProtection="1">
      <alignment vertical="center" wrapText="1" readingOrder="1"/>
    </xf>
    <xf numFmtId="165" fontId="18" fillId="3" borderId="0" xfId="2" applyFont="1" applyFill="1" applyBorder="1" applyAlignment="1" applyProtection="1">
      <alignment horizontal="center" vertical="center" wrapText="1" readingOrder="1"/>
    </xf>
    <xf numFmtId="165" fontId="18" fillId="0" borderId="0" xfId="2" applyFont="1" applyFill="1" applyBorder="1" applyAlignment="1" applyProtection="1">
      <alignment horizontal="center" vertical="center" wrapText="1" readingOrder="1"/>
    </xf>
    <xf numFmtId="0" fontId="18" fillId="7" borderId="0" xfId="0" applyFont="1" applyFill="1" applyBorder="1" applyAlignment="1" applyProtection="1">
      <alignment vertical="center" wrapText="1" readingOrder="1"/>
    </xf>
    <xf numFmtId="165" fontId="18" fillId="7" borderId="0" xfId="2" applyFont="1" applyFill="1" applyBorder="1" applyAlignment="1" applyProtection="1">
      <alignment horizontal="center" vertical="center" wrapText="1" readingOrder="1"/>
    </xf>
    <xf numFmtId="0" fontId="20" fillId="0" borderId="0" xfId="0" applyFont="1" applyFill="1" applyBorder="1" applyAlignment="1" applyProtection="1">
      <alignment wrapText="1"/>
    </xf>
    <xf numFmtId="0" fontId="16" fillId="0" borderId="0" xfId="0" applyFont="1" applyProtection="1"/>
    <xf numFmtId="0" fontId="12" fillId="9" borderId="0" xfId="1" applyFont="1" applyFill="1" applyAlignment="1" applyProtection="1">
      <alignment vertical="center" wrapText="1"/>
    </xf>
    <xf numFmtId="167" fontId="15" fillId="10" borderId="3" xfId="0" applyNumberFormat="1" applyFont="1" applyFill="1" applyBorder="1" applyAlignment="1" applyProtection="1">
      <alignment vertical="center"/>
      <protection locked="0"/>
    </xf>
    <xf numFmtId="164" fontId="15" fillId="10" borderId="4" xfId="0" applyNumberFormat="1" applyFont="1" applyFill="1" applyBorder="1" applyAlignment="1" applyProtection="1">
      <alignment vertical="center" wrapText="1"/>
      <protection locked="0"/>
    </xf>
    <xf numFmtId="0" fontId="15" fillId="10" borderId="4" xfId="0" applyFont="1" applyFill="1" applyBorder="1" applyAlignment="1" applyProtection="1">
      <alignment vertical="center" wrapText="1"/>
      <protection locked="0"/>
    </xf>
    <xf numFmtId="0" fontId="15" fillId="10" borderId="5" xfId="0" applyFont="1" applyFill="1" applyBorder="1" applyAlignment="1" applyProtection="1">
      <alignment vertical="center" wrapText="1"/>
      <protection locked="0"/>
    </xf>
    <xf numFmtId="167" fontId="15" fillId="10" borderId="3" xfId="0" applyNumberFormat="1" applyFont="1" applyFill="1" applyBorder="1" applyAlignment="1" applyProtection="1">
      <alignment vertical="center" wrapText="1"/>
      <protection locked="0"/>
    </xf>
    <xf numFmtId="0" fontId="0" fillId="10" borderId="4" xfId="0" applyFont="1" applyFill="1" applyBorder="1" applyAlignment="1" applyProtection="1">
      <alignment vertical="center" wrapText="1"/>
      <protection locked="0"/>
    </xf>
    <xf numFmtId="0" fontId="0" fillId="10" borderId="5" xfId="0" applyFont="1" applyFill="1" applyBorder="1" applyAlignment="1" applyProtection="1">
      <alignment vertical="center" wrapText="1"/>
      <protection locked="0"/>
    </xf>
    <xf numFmtId="0" fontId="15" fillId="10" borderId="4" xfId="0" applyNumberFormat="1" applyFont="1" applyFill="1" applyBorder="1" applyAlignment="1" applyProtection="1">
      <alignment horizontal="left" vertical="center" wrapText="1"/>
      <protection locked="0"/>
    </xf>
    <xf numFmtId="164" fontId="15" fillId="10" borderId="4" xfId="0" applyNumberFormat="1" applyFont="1" applyFill="1" applyBorder="1" applyAlignment="1" applyProtection="1">
      <alignment horizontal="right" vertical="center" wrapText="1"/>
      <protection locked="0"/>
    </xf>
    <xf numFmtId="0" fontId="10" fillId="0" borderId="0" xfId="1" applyFill="1" applyAlignment="1">
      <alignment wrapText="1"/>
    </xf>
    <xf numFmtId="167" fontId="15" fillId="10" borderId="8" xfId="0" applyNumberFormat="1" applyFont="1" applyFill="1" applyBorder="1" applyAlignment="1" applyProtection="1">
      <alignment vertical="center" wrapText="1"/>
      <protection locked="0"/>
    </xf>
    <xf numFmtId="164" fontId="15" fillId="10" borderId="9" xfId="0" applyNumberFormat="1" applyFont="1" applyFill="1" applyBorder="1" applyAlignment="1" applyProtection="1">
      <alignment vertical="center" wrapText="1"/>
      <protection locked="0"/>
    </xf>
    <xf numFmtId="0" fontId="15" fillId="10" borderId="9" xfId="0" applyFont="1" applyFill="1" applyBorder="1" applyAlignment="1" applyProtection="1">
      <alignment vertical="center" wrapText="1"/>
      <protection locked="0"/>
    </xf>
    <xf numFmtId="0" fontId="15" fillId="10" borderId="10" xfId="0" applyFont="1" applyFill="1" applyBorder="1" applyAlignment="1" applyProtection="1">
      <alignment vertical="center" wrapText="1"/>
      <protection locked="0"/>
    </xf>
    <xf numFmtId="167" fontId="15" fillId="3" borderId="3" xfId="0" applyNumberFormat="1" applyFont="1" applyFill="1" applyBorder="1" applyAlignment="1" applyProtection="1">
      <alignment vertical="center"/>
      <protection locked="0"/>
    </xf>
    <xf numFmtId="164" fontId="15" fillId="3" borderId="4" xfId="0" applyNumberFormat="1" applyFont="1" applyFill="1" applyBorder="1" applyAlignment="1" applyProtection="1">
      <alignment vertical="center" wrapText="1"/>
      <protection locked="0"/>
    </xf>
    <xf numFmtId="0" fontId="15" fillId="3" borderId="4" xfId="0" applyFont="1" applyFill="1" applyBorder="1" applyAlignment="1" applyProtection="1">
      <alignment vertical="center" wrapText="1"/>
      <protection locked="0"/>
    </xf>
    <xf numFmtId="0" fontId="15" fillId="3" borderId="5" xfId="0" applyFont="1" applyFill="1" applyBorder="1" applyAlignment="1" applyProtection="1">
      <alignment vertical="center" wrapText="1"/>
      <protection locked="0"/>
    </xf>
    <xf numFmtId="0" fontId="20" fillId="3" borderId="0" xfId="0" applyFont="1" applyFill="1" applyBorder="1" applyAlignment="1" applyProtection="1">
      <alignment horizontal="left" vertical="center" wrapText="1"/>
    </xf>
    <xf numFmtId="0" fontId="19" fillId="3" borderId="0" xfId="0" applyFont="1" applyFill="1" applyBorder="1" applyAlignment="1" applyProtection="1">
      <alignment horizontal="left" vertical="center" readingOrder="1"/>
    </xf>
    <xf numFmtId="166" fontId="19" fillId="3" borderId="0" xfId="0" applyNumberFormat="1" applyFont="1" applyFill="1" applyBorder="1" applyAlignment="1" applyProtection="1">
      <alignment horizontal="left" vertical="center" wrapText="1"/>
    </xf>
    <xf numFmtId="1" fontId="19" fillId="3" borderId="0" xfId="0" applyNumberFormat="1" applyFont="1" applyFill="1" applyBorder="1" applyAlignment="1" applyProtection="1">
      <alignment horizontal="center" vertical="center" wrapText="1"/>
    </xf>
    <xf numFmtId="166" fontId="35" fillId="3" borderId="0" xfId="0" applyNumberFormat="1" applyFont="1" applyFill="1" applyBorder="1" applyAlignment="1" applyProtection="1">
      <alignment horizontal="center" vertical="center" wrapText="1"/>
    </xf>
    <xf numFmtId="0" fontId="34" fillId="11" borderId="7" xfId="0" applyFont="1" applyFill="1" applyBorder="1" applyAlignment="1" applyProtection="1">
      <alignment horizontal="center" vertical="center" wrapText="1"/>
    </xf>
    <xf numFmtId="167" fontId="15" fillId="11" borderId="3" xfId="0" applyNumberFormat="1" applyFont="1" applyFill="1" applyBorder="1" applyAlignment="1" applyProtection="1">
      <alignment vertical="center"/>
      <protection locked="0"/>
    </xf>
    <xf numFmtId="164" fontId="15" fillId="11" borderId="4" xfId="0" applyNumberFormat="1" applyFont="1" applyFill="1" applyBorder="1" applyAlignment="1" applyProtection="1">
      <alignment vertical="center" wrapText="1"/>
      <protection locked="0"/>
    </xf>
    <xf numFmtId="0" fontId="15" fillId="11" borderId="4" xfId="0" applyFont="1" applyFill="1" applyBorder="1" applyAlignment="1" applyProtection="1">
      <alignment vertical="center" wrapText="1"/>
      <protection locked="0"/>
    </xf>
    <xf numFmtId="0" fontId="15" fillId="11" borderId="5" xfId="0" applyFont="1" applyFill="1" applyBorder="1" applyAlignment="1" applyProtection="1">
      <alignment vertical="center" wrapText="1"/>
      <protection locked="0"/>
    </xf>
    <xf numFmtId="0" fontId="0" fillId="11" borderId="4" xfId="0" applyFont="1" applyFill="1" applyBorder="1" applyAlignment="1" applyProtection="1">
      <alignment vertical="center" wrapText="1"/>
      <protection locked="0"/>
    </xf>
    <xf numFmtId="0" fontId="0" fillId="11" borderId="5" xfId="0" applyFont="1" applyFill="1" applyBorder="1" applyAlignment="1" applyProtection="1">
      <alignment vertical="center" wrapText="1"/>
      <protection locked="0"/>
    </xf>
    <xf numFmtId="0" fontId="0" fillId="11" borderId="4" xfId="0" applyFont="1" applyFill="1" applyBorder="1" applyAlignment="1" applyProtection="1">
      <alignment horizontal="left" vertical="center" wrapText="1"/>
      <protection locked="0"/>
    </xf>
    <xf numFmtId="0" fontId="15" fillId="11" borderId="4" xfId="0" applyNumberFormat="1" applyFont="1" applyFill="1" applyBorder="1" applyAlignment="1" applyProtection="1">
      <alignment horizontal="left" vertical="center" wrapText="1"/>
      <protection locked="0"/>
    </xf>
    <xf numFmtId="164" fontId="15" fillId="11" borderId="4" xfId="0" applyNumberFormat="1" applyFont="1" applyFill="1" applyBorder="1" applyAlignment="1" applyProtection="1">
      <alignment horizontal="right" vertical="center" wrapText="1"/>
      <protection locked="0"/>
    </xf>
    <xf numFmtId="0" fontId="0" fillId="11" borderId="5" xfId="0" applyFont="1" applyFill="1" applyBorder="1" applyAlignment="1" applyProtection="1">
      <alignment horizontal="left" vertical="center" wrapText="1"/>
      <protection locked="0"/>
    </xf>
    <xf numFmtId="0" fontId="35" fillId="3"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readingOrder="1"/>
    </xf>
    <xf numFmtId="0" fontId="14" fillId="11" borderId="2" xfId="0" applyFont="1" applyFill="1" applyBorder="1" applyAlignment="1" applyProtection="1">
      <alignment horizontal="left" vertical="center" wrapText="1" readingOrder="1"/>
      <protection locked="0"/>
    </xf>
    <xf numFmtId="0" fontId="13" fillId="0" borderId="6" xfId="0" applyFont="1" applyFill="1" applyBorder="1" applyAlignment="1" applyProtection="1">
      <alignment horizontal="left" vertical="center"/>
    </xf>
    <xf numFmtId="0" fontId="22" fillId="2" borderId="0" xfId="0" applyFont="1" applyFill="1" applyBorder="1" applyAlignment="1" applyProtection="1">
      <alignment horizontal="center" vertical="center"/>
    </xf>
    <xf numFmtId="0" fontId="36" fillId="11" borderId="2" xfId="0" applyFont="1" applyFill="1" applyBorder="1" applyAlignment="1" applyProtection="1">
      <alignment horizontal="left" vertical="center" wrapText="1" readingOrder="1"/>
      <protection locked="0"/>
    </xf>
    <xf numFmtId="167" fontId="36" fillId="11" borderId="2" xfId="0" applyNumberFormat="1" applyFont="1" applyFill="1" applyBorder="1" applyAlignment="1" applyProtection="1">
      <alignment horizontal="left" vertical="center" wrapText="1" readingOrder="1"/>
      <protection locked="0"/>
    </xf>
    <xf numFmtId="167" fontId="13" fillId="0" borderId="2" xfId="0" applyNumberFormat="1" applyFont="1" applyBorder="1" applyAlignment="1" applyProtection="1">
      <alignment horizontal="left" vertical="center" wrapText="1" readingOrder="1"/>
    </xf>
    <xf numFmtId="0" fontId="35" fillId="3" borderId="0" xfId="0"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20"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3"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0" xfId="0" applyFont="1" applyBorder="1" applyAlignment="1" applyProtection="1">
      <alignment horizontal="center" vertical="center"/>
    </xf>
  </cellXfs>
  <cellStyles count="3">
    <cellStyle name="Currency" xfId="2" builtinId="4"/>
    <cellStyle name="Hyperlink" xfId="1" builtinId="8"/>
    <cellStyle name="Normal" xfId="0" builtinId="0"/>
  </cellStyles>
  <dxfs count="2">
    <dxf>
      <font>
        <color theme="1" tint="0.499984740745262"/>
      </font>
      <fill>
        <patternFill>
          <bgColor rgb="FFCCFFCC"/>
        </patternFill>
      </fill>
    </dxf>
    <dxf>
      <font>
        <color theme="1" tint="0.499984740745262"/>
      </font>
      <fill>
        <patternFill>
          <bgColor rgb="FFCC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CCFF66"/>
      <color rgb="FFFF9900"/>
      <color rgb="FF99FF99"/>
      <color rgb="FF00FF00"/>
      <color rgb="FF006600"/>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customXml" Target="../customXml/item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ssc.govt.nz/assets/Legacy/resources/Chief-Executive-Expense-Disclosure-Guide.pdf" TargetMode="External"/><Relationship Id="rId3" Type="http://schemas.openxmlformats.org/officeDocument/2006/relationships/hyperlink" Target="mailto:ceexpenses@ssc.govt.nz" TargetMode="External"/><Relationship Id="rId7" Type="http://schemas.openxmlformats.org/officeDocument/2006/relationships/hyperlink" Target="http://www.ssc.govt.nz/assets/Legacy/resources/Chief-Executive-Expense-Disclosure-Guide.pdf" TargetMode="External"/><Relationship Id="rId2" Type="http://schemas.openxmlformats.org/officeDocument/2006/relationships/hyperlink" Target="http://www.ssc.govt.nz/ce-expenses-disclosure" TargetMode="External"/><Relationship Id="rId1" Type="http://schemas.openxmlformats.org/officeDocument/2006/relationships/hyperlink" Target="https://www.data.govt.nz/toolkit/how-do-i-add-or-update-our-chief-executive-expenses/" TargetMode="External"/><Relationship Id="rId6" Type="http://schemas.openxmlformats.org/officeDocument/2006/relationships/hyperlink" Target="https://www.data.govt.nz/toolkit/how-do-i-add-or-update-our-chief-executive-expenses/" TargetMode="External"/><Relationship Id="rId11" Type="http://schemas.openxmlformats.org/officeDocument/2006/relationships/comments" Target="../comments1.xml"/><Relationship Id="rId5" Type="http://schemas.openxmlformats.org/officeDocument/2006/relationships/hyperlink" Target="http://www.ssc.govt.nz/ce-expenses-disclosure" TargetMode="External"/><Relationship Id="rId10" Type="http://schemas.openxmlformats.org/officeDocument/2006/relationships/vmlDrawing" Target="../drawings/vmlDrawing1.vml"/><Relationship Id="rId4" Type="http://schemas.openxmlformats.org/officeDocument/2006/relationships/hyperlink" Target="mailto:info@data.govt.nz"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B61"/>
  <sheetViews>
    <sheetView zoomScaleNormal="100" workbookViewId="0">
      <selection activeCell="A12" sqref="A12"/>
    </sheetView>
  </sheetViews>
  <sheetFormatPr defaultColWidth="0" defaultRowHeight="14.25" zeroHeight="1" x14ac:dyDescent="0.2"/>
  <cols>
    <col min="1" max="1" width="219.28515625" style="70" customWidth="1"/>
    <col min="2" max="2" width="33.28515625" style="69" customWidth="1"/>
    <col min="3" max="16384" width="8.7109375" style="16" hidden="1"/>
  </cols>
  <sheetData>
    <row r="1" spans="1:2" ht="23.25" customHeight="1" x14ac:dyDescent="0.2">
      <c r="A1" s="68" t="s">
        <v>0</v>
      </c>
    </row>
    <row r="2" spans="1:2" ht="33" customHeight="1" x14ac:dyDescent="0.2">
      <c r="A2" s="132" t="s">
        <v>1</v>
      </c>
    </row>
    <row r="3" spans="1:2" ht="17.25" customHeight="1" x14ac:dyDescent="0.2"/>
    <row r="4" spans="1:2" ht="23.25" customHeight="1" x14ac:dyDescent="0.2">
      <c r="A4" s="156" t="s">
        <v>2</v>
      </c>
    </row>
    <row r="5" spans="1:2" ht="17.25" customHeight="1" x14ac:dyDescent="0.2"/>
    <row r="6" spans="1:2" ht="23.25" customHeight="1" x14ac:dyDescent="0.2">
      <c r="A6" s="71" t="s">
        <v>3</v>
      </c>
    </row>
    <row r="7" spans="1:2" ht="17.25" customHeight="1" x14ac:dyDescent="0.2">
      <c r="A7" s="72" t="s">
        <v>4</v>
      </c>
    </row>
    <row r="8" spans="1:2" ht="17.25" customHeight="1" x14ac:dyDescent="0.2">
      <c r="A8" s="73" t="s">
        <v>5</v>
      </c>
    </row>
    <row r="9" spans="1:2" ht="17.25" customHeight="1" x14ac:dyDescent="0.2">
      <c r="A9" s="73"/>
    </row>
    <row r="10" spans="1:2" ht="23.25" customHeight="1" x14ac:dyDescent="0.2">
      <c r="A10" s="71" t="s">
        <v>6</v>
      </c>
      <c r="B10" s="105" t="s">
        <v>7</v>
      </c>
    </row>
    <row r="11" spans="1:2" ht="17.25" customHeight="1" x14ac:dyDescent="0.2">
      <c r="A11" s="74" t="s">
        <v>8</v>
      </c>
    </row>
    <row r="12" spans="1:2" ht="17.25" customHeight="1" x14ac:dyDescent="0.2">
      <c r="A12" s="73" t="s">
        <v>9</v>
      </c>
    </row>
    <row r="13" spans="1:2" ht="17.25" customHeight="1" x14ac:dyDescent="0.2">
      <c r="A13" s="73" t="s">
        <v>10</v>
      </c>
    </row>
    <row r="14" spans="1:2" ht="17.25" customHeight="1" x14ac:dyDescent="0.2">
      <c r="A14" s="75" t="s">
        <v>11</v>
      </c>
    </row>
    <row r="15" spans="1:2" ht="17.25" customHeight="1" x14ac:dyDescent="0.2">
      <c r="A15" s="73" t="s">
        <v>12</v>
      </c>
    </row>
    <row r="16" spans="1:2" ht="17.25" customHeight="1" x14ac:dyDescent="0.2">
      <c r="A16" s="73"/>
    </row>
    <row r="17" spans="1:1" ht="23.25" customHeight="1" x14ac:dyDescent="0.2">
      <c r="A17" s="71" t="s">
        <v>13</v>
      </c>
    </row>
    <row r="18" spans="1:1" ht="17.25" customHeight="1" x14ac:dyDescent="0.2">
      <c r="A18" s="75" t="s">
        <v>14</v>
      </c>
    </row>
    <row r="19" spans="1:1" ht="17.25" customHeight="1" x14ac:dyDescent="0.2">
      <c r="A19" s="75" t="s">
        <v>15</v>
      </c>
    </row>
    <row r="20" spans="1:1" ht="17.25" customHeight="1" x14ac:dyDescent="0.2">
      <c r="A20" s="101" t="s">
        <v>16</v>
      </c>
    </row>
    <row r="21" spans="1:1" ht="17.25" customHeight="1" x14ac:dyDescent="0.2">
      <c r="A21" s="76"/>
    </row>
    <row r="22" spans="1:1" ht="23.25" customHeight="1" x14ac:dyDescent="0.2">
      <c r="A22" s="71" t="s">
        <v>17</v>
      </c>
    </row>
    <row r="23" spans="1:1" ht="17.25" customHeight="1" x14ac:dyDescent="0.2">
      <c r="A23" s="76" t="s">
        <v>18</v>
      </c>
    </row>
    <row r="24" spans="1:1" ht="17.25" customHeight="1" x14ac:dyDescent="0.2">
      <c r="A24" s="76"/>
    </row>
    <row r="25" spans="1:1" ht="23.25" customHeight="1" x14ac:dyDescent="0.2">
      <c r="A25" s="71" t="s">
        <v>19</v>
      </c>
    </row>
    <row r="26" spans="1:1" ht="17.25" customHeight="1" x14ac:dyDescent="0.2">
      <c r="A26" s="77" t="s">
        <v>20</v>
      </c>
    </row>
    <row r="27" spans="1:1" ht="32.25" customHeight="1" x14ac:dyDescent="0.2">
      <c r="A27" s="75" t="s">
        <v>21</v>
      </c>
    </row>
    <row r="28" spans="1:1" ht="17.25" customHeight="1" x14ac:dyDescent="0.2">
      <c r="A28" s="77" t="s">
        <v>22</v>
      </c>
    </row>
    <row r="29" spans="1:1" ht="32.25" customHeight="1" x14ac:dyDescent="0.2">
      <c r="A29" s="75" t="s">
        <v>23</v>
      </c>
    </row>
    <row r="30" spans="1:1" ht="17.25" customHeight="1" x14ac:dyDescent="0.2">
      <c r="A30" s="77" t="s">
        <v>24</v>
      </c>
    </row>
    <row r="31" spans="1:1" ht="17.25" customHeight="1" x14ac:dyDescent="0.2">
      <c r="A31" s="75" t="s">
        <v>25</v>
      </c>
    </row>
    <row r="32" spans="1:1" ht="17.25" customHeight="1" x14ac:dyDescent="0.2">
      <c r="A32" s="77" t="s">
        <v>26</v>
      </c>
    </row>
    <row r="33" spans="1:1" ht="32.25" customHeight="1" x14ac:dyDescent="0.2">
      <c r="A33" s="78" t="s">
        <v>27</v>
      </c>
    </row>
    <row r="34" spans="1:1" ht="32.25" customHeight="1" x14ac:dyDescent="0.2">
      <c r="A34" s="79" t="s">
        <v>28</v>
      </c>
    </row>
    <row r="35" spans="1:1" ht="17.25" customHeight="1" x14ac:dyDescent="0.2">
      <c r="A35" s="77" t="s">
        <v>29</v>
      </c>
    </row>
    <row r="36" spans="1:1" ht="32.25" customHeight="1" x14ac:dyDescent="0.2">
      <c r="A36" s="75" t="s">
        <v>30</v>
      </c>
    </row>
    <row r="37" spans="1:1" ht="32.25" customHeight="1" x14ac:dyDescent="0.2">
      <c r="A37" s="78" t="s">
        <v>31</v>
      </c>
    </row>
    <row r="38" spans="1:1" ht="32.25" customHeight="1" x14ac:dyDescent="0.2">
      <c r="A38" s="75" t="s">
        <v>32</v>
      </c>
    </row>
    <row r="39" spans="1:1" ht="17.25" customHeight="1" x14ac:dyDescent="0.2">
      <c r="A39" s="79"/>
    </row>
    <row r="40" spans="1:1" ht="22.5" customHeight="1" x14ac:dyDescent="0.2">
      <c r="A40" s="71" t="s">
        <v>33</v>
      </c>
    </row>
    <row r="41" spans="1:1" ht="17.25" customHeight="1" x14ac:dyDescent="0.2">
      <c r="A41" s="84" t="s">
        <v>34</v>
      </c>
    </row>
    <row r="42" spans="1:1" ht="17.25" customHeight="1" x14ac:dyDescent="0.2">
      <c r="A42" s="80" t="s">
        <v>35</v>
      </c>
    </row>
    <row r="43" spans="1:1" ht="17.25" customHeight="1" x14ac:dyDescent="0.2">
      <c r="A43" s="81" t="s">
        <v>36</v>
      </c>
    </row>
    <row r="44" spans="1:1" ht="32.25" customHeight="1" x14ac:dyDescent="0.2">
      <c r="A44" s="81" t="s">
        <v>37</v>
      </c>
    </row>
    <row r="45" spans="1:1" ht="32.25" customHeight="1" x14ac:dyDescent="0.2">
      <c r="A45" s="81" t="s">
        <v>38</v>
      </c>
    </row>
    <row r="46" spans="1:1" ht="17.25" customHeight="1" x14ac:dyDescent="0.2">
      <c r="A46" s="82" t="s">
        <v>39</v>
      </c>
    </row>
    <row r="47" spans="1:1" ht="32.25" customHeight="1" x14ac:dyDescent="0.2">
      <c r="A47" s="78" t="s">
        <v>40</v>
      </c>
    </row>
    <row r="48" spans="1:1" ht="32.25" customHeight="1" x14ac:dyDescent="0.2">
      <c r="A48" s="78" t="s">
        <v>41</v>
      </c>
    </row>
    <row r="49" spans="1:1" ht="32.25" customHeight="1" x14ac:dyDescent="0.2">
      <c r="A49" s="81" t="s">
        <v>42</v>
      </c>
    </row>
    <row r="50" spans="1:1" ht="17.25" customHeight="1" x14ac:dyDescent="0.2">
      <c r="A50" s="81" t="s">
        <v>43</v>
      </c>
    </row>
    <row r="51" spans="1:1" ht="17.25" customHeight="1" x14ac:dyDescent="0.2">
      <c r="A51" s="81" t="s">
        <v>44</v>
      </c>
    </row>
    <row r="52" spans="1:1" ht="17.25" customHeight="1" x14ac:dyDescent="0.2">
      <c r="A52" s="81"/>
    </row>
    <row r="53" spans="1:1" ht="22.5" customHeight="1" x14ac:dyDescent="0.2">
      <c r="A53" s="71" t="s">
        <v>45</v>
      </c>
    </row>
    <row r="54" spans="1:1" ht="32.25" customHeight="1" x14ac:dyDescent="0.2">
      <c r="A54" s="142" t="s">
        <v>46</v>
      </c>
    </row>
    <row r="55" spans="1:1" ht="17.25" customHeight="1" x14ac:dyDescent="0.2">
      <c r="A55" s="83" t="s">
        <v>47</v>
      </c>
    </row>
    <row r="56" spans="1:1" ht="17.25" customHeight="1" x14ac:dyDescent="0.2">
      <c r="A56" s="84" t="s">
        <v>48</v>
      </c>
    </row>
    <row r="57" spans="1:1" ht="17.25" customHeight="1" x14ac:dyDescent="0.2">
      <c r="A57" s="101" t="s">
        <v>49</v>
      </c>
    </row>
    <row r="58" spans="1:1" ht="17.25" customHeight="1" x14ac:dyDescent="0.2">
      <c r="A58" s="85" t="s">
        <v>50</v>
      </c>
    </row>
    <row r="59" spans="1:1" x14ac:dyDescent="0.2"/>
    <row r="60" spans="1:1" hidden="1" x14ac:dyDescent="0.2"/>
    <row r="61" spans="1:1" hidden="1" x14ac:dyDescent="0.2">
      <c r="A61" s="86"/>
    </row>
  </sheetData>
  <sheetProtection sheet="1" objects="1" scenarios="1"/>
  <hyperlinks>
    <hyperlink ref="A20" r:id="rId1"/>
    <hyperlink ref="A41" r:id="rId2"/>
    <hyperlink ref="A55" r:id="rId3"/>
    <hyperlink ref="A56" r:id="rId4" display="mailto:info@data.govt.nz"/>
    <hyperlink ref="A58" r:id="rId5" display="http://www.ssc.govt.nz/ce-expenses-disclosure"/>
    <hyperlink ref="A57" r:id="rId6" display="They are posted on agency websites and linked to www.data.govt.nz. See: https://www.data.govt.nz/toolkit/how-do-i-add-or-update-our-chief-executive-expenses/"/>
    <hyperlink ref="A54" r:id="rId7" display="http://www.ssc.govt.nz/assets/Legacy/resources/Chief-Executive-Expense-Disclosure-Guide.pdf"/>
    <hyperlink ref="A2" r:id="rId8" display="http://www.ssc.govt.nz/assets/Legacy/resources/Chief-Executive-Expense-Disclosure-Guide.pdf"/>
  </hyperlinks>
  <pageMargins left="0.70866141732283472" right="0.70866141732283472" top="0.74803149606299213" bottom="0.74803149606299213" header="0.31496062992125984" footer="0.31496062992125984"/>
  <pageSetup paperSize="8" orientation="landscape" r:id="rId9"/>
  <headerFooter>
    <oddFooter>&amp;LCE Expense Disclosure Workbook 2018&amp;RWorksheet - Guidance</oddFooter>
  </headerFooter>
  <legacyDrawing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61"/>
  <sheetViews>
    <sheetView zoomScaleNormal="100" workbookViewId="0">
      <selection sqref="A1:F1"/>
    </sheetView>
  </sheetViews>
  <sheetFormatPr defaultColWidth="0" defaultRowHeight="12.75" zeroHeight="1" x14ac:dyDescent="0.2"/>
  <cols>
    <col min="1" max="1" width="35.7109375" style="16" customWidth="1"/>
    <col min="2" max="2" width="21.5703125" style="16" customWidth="1"/>
    <col min="3" max="3" width="33.5703125" style="16" customWidth="1"/>
    <col min="4" max="4" width="4.42578125" style="16" customWidth="1"/>
    <col min="5" max="5" width="29" style="16" customWidth="1"/>
    <col min="6" max="6" width="19" style="16" customWidth="1"/>
    <col min="7" max="7" width="42" style="16" customWidth="1"/>
    <col min="8" max="11" width="9.140625" style="16" hidden="1" customWidth="1"/>
    <col min="12" max="16384" width="9.140625" style="16" hidden="1"/>
  </cols>
  <sheetData>
    <row r="1" spans="1:11" ht="26.25" customHeight="1" x14ac:dyDescent="0.2">
      <c r="A1" s="171" t="s">
        <v>51</v>
      </c>
      <c r="B1" s="171"/>
      <c r="C1" s="171"/>
      <c r="D1" s="171"/>
      <c r="E1" s="171"/>
      <c r="F1" s="171"/>
      <c r="G1" s="46"/>
      <c r="H1" s="46"/>
      <c r="I1" s="46"/>
      <c r="J1" s="46"/>
      <c r="K1" s="46"/>
    </row>
    <row r="2" spans="1:11" ht="21" customHeight="1" x14ac:dyDescent="0.2">
      <c r="A2" s="4" t="s">
        <v>52</v>
      </c>
      <c r="B2" s="172" t="s">
        <v>250</v>
      </c>
      <c r="C2" s="172"/>
      <c r="D2" s="172"/>
      <c r="E2" s="172"/>
      <c r="F2" s="172"/>
      <c r="G2" s="46"/>
      <c r="H2" s="46"/>
      <c r="I2" s="46"/>
      <c r="J2" s="46"/>
      <c r="K2" s="46"/>
    </row>
    <row r="3" spans="1:11" ht="21" customHeight="1" x14ac:dyDescent="0.2">
      <c r="A3" s="4" t="s">
        <v>53</v>
      </c>
      <c r="B3" s="172" t="s">
        <v>169</v>
      </c>
      <c r="C3" s="172"/>
      <c r="D3" s="172"/>
      <c r="E3" s="172"/>
      <c r="F3" s="172"/>
      <c r="G3" s="46"/>
      <c r="H3" s="46"/>
      <c r="I3" s="46"/>
      <c r="J3" s="46"/>
      <c r="K3" s="46"/>
    </row>
    <row r="4" spans="1:11" ht="21" customHeight="1" x14ac:dyDescent="0.2">
      <c r="A4" s="4" t="s">
        <v>54</v>
      </c>
      <c r="B4" s="173">
        <v>44013</v>
      </c>
      <c r="C4" s="173"/>
      <c r="D4" s="173"/>
      <c r="E4" s="173"/>
      <c r="F4" s="173"/>
      <c r="G4" s="46"/>
      <c r="H4" s="46"/>
      <c r="I4" s="46"/>
      <c r="J4" s="46"/>
      <c r="K4" s="46"/>
    </row>
    <row r="5" spans="1:11" ht="21" customHeight="1" x14ac:dyDescent="0.2">
      <c r="A5" s="4" t="s">
        <v>55</v>
      </c>
      <c r="B5" s="173">
        <v>44377</v>
      </c>
      <c r="C5" s="173"/>
      <c r="D5" s="173"/>
      <c r="E5" s="173"/>
      <c r="F5" s="173"/>
      <c r="G5" s="46"/>
      <c r="H5" s="46"/>
      <c r="I5" s="46"/>
      <c r="J5" s="46"/>
      <c r="K5" s="46"/>
    </row>
    <row r="6" spans="1:11" ht="21" customHeight="1" x14ac:dyDescent="0.2">
      <c r="A6" s="4" t="s">
        <v>56</v>
      </c>
      <c r="B6" s="170" t="str">
        <f>IF(AND(Travel!B7&lt;&gt;A30,Hospitality!B7&lt;&gt;A30,'All other expenses'!B7&lt;&gt;A30,'Gifts and benefits'!B7&lt;&gt;A30),A31,IF(AND(Travel!B7=A30,Hospitality!B7=A30,'All other expenses'!B7=A30,'Gifts and benefits'!B7=A30),A33,A32))</f>
        <v>Data and totals checked on all sheets</v>
      </c>
      <c r="C6" s="170"/>
      <c r="D6" s="170"/>
      <c r="E6" s="170"/>
      <c r="F6" s="170"/>
      <c r="G6" s="34"/>
      <c r="H6" s="46"/>
      <c r="I6" s="46"/>
      <c r="J6" s="46"/>
      <c r="K6" s="46"/>
    </row>
    <row r="7" spans="1:11" ht="21" customHeight="1" x14ac:dyDescent="0.2">
      <c r="A7" s="4" t="s">
        <v>57</v>
      </c>
      <c r="B7" s="169" t="s">
        <v>89</v>
      </c>
      <c r="C7" s="169"/>
      <c r="D7" s="169"/>
      <c r="E7" s="169"/>
      <c r="F7" s="169"/>
      <c r="G7" s="34"/>
      <c r="H7" s="46"/>
      <c r="I7" s="46"/>
      <c r="J7" s="46"/>
      <c r="K7" s="46"/>
    </row>
    <row r="8" spans="1:11" ht="21" customHeight="1" x14ac:dyDescent="0.2">
      <c r="A8" s="4" t="s">
        <v>59</v>
      </c>
      <c r="B8" s="169" t="s">
        <v>252</v>
      </c>
      <c r="C8" s="169"/>
      <c r="D8" s="169"/>
      <c r="E8" s="169"/>
      <c r="F8" s="169"/>
      <c r="G8" s="34"/>
      <c r="H8" s="46"/>
      <c r="I8" s="46"/>
      <c r="J8" s="46"/>
      <c r="K8" s="46"/>
    </row>
    <row r="9" spans="1:11" ht="66.75" customHeight="1" x14ac:dyDescent="0.2">
      <c r="A9" s="168" t="s">
        <v>60</v>
      </c>
      <c r="B9" s="168"/>
      <c r="C9" s="168"/>
      <c r="D9" s="168"/>
      <c r="E9" s="168"/>
      <c r="F9" s="168"/>
      <c r="G9" s="34"/>
      <c r="H9" s="46"/>
      <c r="I9" s="46"/>
      <c r="J9" s="46"/>
      <c r="K9" s="46"/>
    </row>
    <row r="10" spans="1:11" s="131" customFormat="1" ht="36" customHeight="1" x14ac:dyDescent="0.2">
      <c r="A10" s="125" t="s">
        <v>61</v>
      </c>
      <c r="B10" s="126" t="s">
        <v>62</v>
      </c>
      <c r="C10" s="126" t="s">
        <v>63</v>
      </c>
      <c r="D10" s="127"/>
      <c r="E10" s="128" t="s">
        <v>29</v>
      </c>
      <c r="F10" s="129" t="s">
        <v>64</v>
      </c>
      <c r="G10" s="130"/>
      <c r="H10" s="130"/>
      <c r="I10" s="130"/>
      <c r="J10" s="130"/>
      <c r="K10" s="130"/>
    </row>
    <row r="11" spans="1:11" ht="27.75" customHeight="1" x14ac:dyDescent="0.2">
      <c r="A11" s="10" t="s">
        <v>65</v>
      </c>
      <c r="B11" s="94">
        <f>B15+B16+B17</f>
        <v>-8683.2699999999986</v>
      </c>
      <c r="C11" s="102" t="str">
        <f>IF(Travel!B6="",A34,Travel!B6)</f>
        <v>Figures exclude GST</v>
      </c>
      <c r="D11" s="8"/>
      <c r="E11" s="10" t="s">
        <v>66</v>
      </c>
      <c r="F11" s="56">
        <f>'Gifts and benefits'!C14</f>
        <v>0</v>
      </c>
      <c r="G11" s="47"/>
      <c r="H11" s="47"/>
      <c r="I11" s="47"/>
      <c r="J11" s="47"/>
      <c r="K11" s="47"/>
    </row>
    <row r="12" spans="1:11" ht="27.75" customHeight="1" x14ac:dyDescent="0.2">
      <c r="A12" s="10" t="s">
        <v>24</v>
      </c>
      <c r="B12" s="94">
        <f>Hospitality!B14</f>
        <v>165.22</v>
      </c>
      <c r="C12" s="102" t="str">
        <f>IF(Hospitality!B6="",A34,Hospitality!B6)</f>
        <v>Figures exclude GST</v>
      </c>
      <c r="D12" s="8"/>
      <c r="E12" s="10" t="s">
        <v>67</v>
      </c>
      <c r="F12" s="56">
        <f>'Gifts and benefits'!C15</f>
        <v>0</v>
      </c>
      <c r="G12" s="47"/>
      <c r="H12" s="47"/>
      <c r="I12" s="47"/>
      <c r="J12" s="47"/>
      <c r="K12" s="47"/>
    </row>
    <row r="13" spans="1:11" ht="27.75" customHeight="1" x14ac:dyDescent="0.2">
      <c r="A13" s="10" t="s">
        <v>68</v>
      </c>
      <c r="B13" s="94">
        <f>'All other expenses'!B62</f>
        <v>1881.69</v>
      </c>
      <c r="C13" s="102" t="str">
        <f>IF('All other expenses'!B6="",A34,'All other expenses'!B6)</f>
        <v>Figures exclude GST</v>
      </c>
      <c r="D13" s="8"/>
      <c r="E13" s="10" t="s">
        <v>69</v>
      </c>
      <c r="F13" s="56">
        <f>'Gifts and benefits'!C16</f>
        <v>0</v>
      </c>
      <c r="G13" s="46"/>
      <c r="H13" s="46"/>
      <c r="I13" s="46"/>
      <c r="J13" s="46"/>
      <c r="K13" s="46"/>
    </row>
    <row r="14" spans="1:11" ht="12.75" customHeight="1" x14ac:dyDescent="0.2">
      <c r="A14" s="9"/>
      <c r="B14" s="95"/>
      <c r="C14" s="103"/>
      <c r="D14" s="57"/>
      <c r="E14" s="8"/>
      <c r="F14" s="58"/>
      <c r="G14" s="26"/>
      <c r="H14" s="26"/>
      <c r="I14" s="26"/>
      <c r="J14" s="26"/>
      <c r="K14" s="26"/>
    </row>
    <row r="15" spans="1:11" ht="27.75" customHeight="1" x14ac:dyDescent="0.2">
      <c r="A15" s="11" t="s">
        <v>70</v>
      </c>
      <c r="B15" s="96">
        <f>Travel!B15</f>
        <v>-13418.83</v>
      </c>
      <c r="C15" s="104" t="str">
        <f>C11</f>
        <v>Figures exclude GST</v>
      </c>
      <c r="D15" s="8"/>
      <c r="E15" s="8"/>
      <c r="F15" s="58"/>
      <c r="G15" s="46"/>
      <c r="H15" s="46"/>
      <c r="I15" s="46"/>
      <c r="J15" s="46"/>
      <c r="K15" s="46"/>
    </row>
    <row r="16" spans="1:11" ht="27.75" customHeight="1" x14ac:dyDescent="0.2">
      <c r="A16" s="11" t="s">
        <v>71</v>
      </c>
      <c r="B16" s="96">
        <f>Travel!B49</f>
        <v>4693.9800000000005</v>
      </c>
      <c r="C16" s="104" t="str">
        <f>C11</f>
        <v>Figures exclude GST</v>
      </c>
      <c r="D16" s="59"/>
      <c r="E16" s="8"/>
      <c r="F16" s="60"/>
      <c r="G16" s="46"/>
      <c r="H16" s="46"/>
      <c r="I16" s="46"/>
      <c r="J16" s="46"/>
      <c r="K16" s="46"/>
    </row>
    <row r="17" spans="1:11" ht="27.75" customHeight="1" x14ac:dyDescent="0.2">
      <c r="A17" s="11" t="s">
        <v>72</v>
      </c>
      <c r="B17" s="96">
        <f>Travel!B58</f>
        <v>41.58</v>
      </c>
      <c r="C17" s="104" t="str">
        <f>C11</f>
        <v>Figures exclude GST</v>
      </c>
      <c r="D17" s="8"/>
      <c r="E17" s="8"/>
      <c r="F17" s="60"/>
      <c r="G17" s="46"/>
      <c r="H17" s="46"/>
      <c r="I17" s="46"/>
      <c r="J17" s="46"/>
      <c r="K17" s="46"/>
    </row>
    <row r="18" spans="1:11" ht="27.75" customHeight="1" x14ac:dyDescent="0.2">
      <c r="A18" s="27"/>
      <c r="B18" s="22"/>
      <c r="C18" s="27"/>
      <c r="D18" s="7"/>
      <c r="E18" s="7"/>
      <c r="F18" s="61"/>
      <c r="G18" s="62"/>
      <c r="H18" s="62"/>
      <c r="I18" s="62"/>
      <c r="J18" s="62"/>
      <c r="K18" s="62"/>
    </row>
    <row r="19" spans="1:11" x14ac:dyDescent="0.2">
      <c r="A19" s="52" t="s">
        <v>73</v>
      </c>
      <c r="B19" s="25"/>
      <c r="C19" s="26"/>
      <c r="D19" s="27"/>
      <c r="E19" s="27"/>
      <c r="F19" s="27"/>
      <c r="G19" s="27"/>
      <c r="H19" s="27"/>
      <c r="I19" s="27"/>
      <c r="J19" s="27"/>
      <c r="K19" s="27"/>
    </row>
    <row r="20" spans="1:11" x14ac:dyDescent="0.2">
      <c r="A20" s="23" t="s">
        <v>74</v>
      </c>
      <c r="B20" s="53"/>
      <c r="C20" s="53"/>
      <c r="D20" s="26"/>
      <c r="E20" s="26"/>
      <c r="F20" s="26"/>
      <c r="G20" s="27"/>
      <c r="H20" s="27"/>
      <c r="I20" s="27"/>
      <c r="J20" s="27"/>
      <c r="K20" s="27"/>
    </row>
    <row r="21" spans="1:11" ht="12.6" customHeight="1" x14ac:dyDescent="0.2">
      <c r="A21" s="23" t="s">
        <v>75</v>
      </c>
      <c r="B21" s="53"/>
      <c r="C21" s="53"/>
      <c r="D21" s="20"/>
      <c r="E21" s="27"/>
      <c r="F21" s="27"/>
      <c r="G21" s="27"/>
      <c r="H21" s="27"/>
      <c r="I21" s="27"/>
      <c r="J21" s="27"/>
      <c r="K21" s="27"/>
    </row>
    <row r="22" spans="1:11" ht="12.6" customHeight="1" x14ac:dyDescent="0.2">
      <c r="A22" s="23" t="s">
        <v>76</v>
      </c>
      <c r="B22" s="53"/>
      <c r="C22" s="53"/>
      <c r="D22" s="20"/>
      <c r="E22" s="27"/>
      <c r="F22" s="27"/>
      <c r="G22" s="27"/>
      <c r="H22" s="27"/>
      <c r="I22" s="27"/>
      <c r="J22" s="27"/>
      <c r="K22" s="27"/>
    </row>
    <row r="23" spans="1:11" ht="12.6" customHeight="1" x14ac:dyDescent="0.2">
      <c r="A23" s="23" t="s">
        <v>77</v>
      </c>
      <c r="B23" s="53"/>
      <c r="C23" s="53"/>
      <c r="D23" s="20"/>
      <c r="E23" s="27"/>
      <c r="F23" s="27"/>
      <c r="G23" s="27"/>
      <c r="H23" s="27"/>
      <c r="I23" s="27"/>
      <c r="J23" s="27"/>
      <c r="K23" s="27"/>
    </row>
    <row r="24" spans="1:11" x14ac:dyDescent="0.2">
      <c r="A24" s="40"/>
      <c r="B24" s="27"/>
      <c r="C24" s="27"/>
      <c r="D24" s="27"/>
      <c r="E24" s="27"/>
      <c r="F24" s="46"/>
      <c r="G24" s="46"/>
      <c r="H24" s="46"/>
      <c r="I24" s="46"/>
      <c r="J24" s="46"/>
      <c r="K24" s="46"/>
    </row>
    <row r="25" spans="1:11" hidden="1" x14ac:dyDescent="0.2">
      <c r="A25" s="14" t="s">
        <v>78</v>
      </c>
      <c r="B25" s="15"/>
      <c r="C25" s="15"/>
      <c r="D25" s="15"/>
      <c r="E25" s="15"/>
      <c r="F25" s="15"/>
      <c r="G25" s="46"/>
      <c r="H25" s="46"/>
      <c r="I25" s="46"/>
      <c r="J25" s="46"/>
      <c r="K25" s="46"/>
    </row>
    <row r="26" spans="1:11" ht="12.75" hidden="1" customHeight="1" x14ac:dyDescent="0.2">
      <c r="A26" s="13" t="s">
        <v>79</v>
      </c>
      <c r="B26" s="6"/>
      <c r="C26" s="6"/>
      <c r="D26" s="13"/>
      <c r="E26" s="13"/>
      <c r="F26" s="13"/>
      <c r="G26" s="46"/>
      <c r="H26" s="46"/>
      <c r="I26" s="46"/>
      <c r="J26" s="46"/>
      <c r="K26" s="46"/>
    </row>
    <row r="27" spans="1:11" hidden="1" x14ac:dyDescent="0.2">
      <c r="A27" s="12" t="s">
        <v>80</v>
      </c>
      <c r="B27" s="12"/>
      <c r="C27" s="12"/>
      <c r="D27" s="12"/>
      <c r="E27" s="12"/>
      <c r="F27" s="12"/>
      <c r="G27" s="46"/>
      <c r="H27" s="46"/>
      <c r="I27" s="46"/>
      <c r="J27" s="46"/>
      <c r="K27" s="46"/>
    </row>
    <row r="28" spans="1:11" hidden="1" x14ac:dyDescent="0.2">
      <c r="A28" s="12" t="s">
        <v>81</v>
      </c>
      <c r="B28" s="12"/>
      <c r="C28" s="12"/>
      <c r="D28" s="12"/>
      <c r="E28" s="12"/>
      <c r="F28" s="12"/>
      <c r="G28" s="46"/>
      <c r="H28" s="46"/>
      <c r="I28" s="46"/>
      <c r="J28" s="46"/>
      <c r="K28" s="46"/>
    </row>
    <row r="29" spans="1:11" hidden="1" x14ac:dyDescent="0.2">
      <c r="A29" s="13" t="s">
        <v>82</v>
      </c>
      <c r="B29" s="13"/>
      <c r="C29" s="13"/>
      <c r="D29" s="13"/>
      <c r="E29" s="13"/>
      <c r="F29" s="13"/>
      <c r="G29" s="46"/>
      <c r="H29" s="46"/>
      <c r="I29" s="46"/>
      <c r="J29" s="46"/>
      <c r="K29" s="46"/>
    </row>
    <row r="30" spans="1:11" hidden="1" x14ac:dyDescent="0.2">
      <c r="A30" s="13" t="s">
        <v>83</v>
      </c>
      <c r="B30" s="13"/>
      <c r="C30" s="13"/>
      <c r="D30" s="13"/>
      <c r="E30" s="13"/>
      <c r="F30" s="13"/>
      <c r="G30" s="46"/>
      <c r="H30" s="46"/>
      <c r="I30" s="46"/>
      <c r="J30" s="46"/>
      <c r="K30" s="46"/>
    </row>
    <row r="31" spans="1:11" hidden="1" x14ac:dyDescent="0.2">
      <c r="A31" s="12" t="s">
        <v>84</v>
      </c>
      <c r="B31" s="12"/>
      <c r="C31" s="12"/>
      <c r="D31" s="12"/>
      <c r="E31" s="12"/>
      <c r="F31" s="12"/>
      <c r="G31" s="46"/>
      <c r="H31" s="46"/>
      <c r="I31" s="46"/>
      <c r="J31" s="46"/>
      <c r="K31" s="46"/>
    </row>
    <row r="32" spans="1:11" hidden="1" x14ac:dyDescent="0.2">
      <c r="A32" s="12" t="s">
        <v>85</v>
      </c>
      <c r="B32" s="12"/>
      <c r="C32" s="12"/>
      <c r="D32" s="12"/>
      <c r="E32" s="12"/>
      <c r="F32" s="12"/>
      <c r="G32" s="46"/>
      <c r="H32" s="46"/>
      <c r="I32" s="46"/>
      <c r="J32" s="46"/>
      <c r="K32" s="46"/>
    </row>
    <row r="33" spans="1:11" hidden="1" x14ac:dyDescent="0.2">
      <c r="A33" s="12" t="s">
        <v>86</v>
      </c>
      <c r="B33" s="12"/>
      <c r="C33" s="12"/>
      <c r="D33" s="12"/>
      <c r="E33" s="12"/>
      <c r="F33" s="12"/>
      <c r="G33" s="46"/>
      <c r="H33" s="46"/>
      <c r="I33" s="46"/>
      <c r="J33" s="46"/>
      <c r="K33" s="46"/>
    </row>
    <row r="34" spans="1:11" hidden="1" x14ac:dyDescent="0.2">
      <c r="A34" s="13" t="s">
        <v>87</v>
      </c>
      <c r="B34" s="13"/>
      <c r="C34" s="13"/>
      <c r="D34" s="13"/>
      <c r="E34" s="13"/>
      <c r="F34" s="13"/>
      <c r="G34" s="46"/>
      <c r="H34" s="46"/>
      <c r="I34" s="46"/>
      <c r="J34" s="46"/>
      <c r="K34" s="46"/>
    </row>
    <row r="35" spans="1:11" hidden="1" x14ac:dyDescent="0.2">
      <c r="A35" s="13" t="s">
        <v>88</v>
      </c>
      <c r="B35" s="13"/>
      <c r="C35" s="13"/>
      <c r="D35" s="13"/>
      <c r="E35" s="13"/>
      <c r="F35" s="13"/>
      <c r="G35" s="46"/>
      <c r="H35" s="46"/>
      <c r="I35" s="46"/>
      <c r="J35" s="46"/>
      <c r="K35" s="46"/>
    </row>
    <row r="36" spans="1:11" hidden="1" x14ac:dyDescent="0.2">
      <c r="A36" s="99" t="s">
        <v>58</v>
      </c>
      <c r="B36" s="98"/>
      <c r="C36" s="98"/>
      <c r="D36" s="98"/>
      <c r="E36" s="98"/>
      <c r="F36" s="98"/>
      <c r="G36" s="46"/>
      <c r="H36" s="46"/>
      <c r="I36" s="46"/>
      <c r="J36" s="46"/>
      <c r="K36" s="46"/>
    </row>
    <row r="37" spans="1:11" hidden="1" x14ac:dyDescent="0.2">
      <c r="A37" s="99" t="s">
        <v>89</v>
      </c>
      <c r="B37" s="98"/>
      <c r="C37" s="98"/>
      <c r="D37" s="98"/>
      <c r="E37" s="98"/>
      <c r="F37" s="98"/>
      <c r="G37" s="46"/>
      <c r="H37" s="46"/>
      <c r="I37" s="46"/>
      <c r="J37" s="46"/>
      <c r="K37" s="46"/>
    </row>
    <row r="38" spans="1:11" hidden="1" x14ac:dyDescent="0.2">
      <c r="A38" s="99" t="s">
        <v>168</v>
      </c>
      <c r="B38" s="98"/>
      <c r="C38" s="98"/>
      <c r="D38" s="98"/>
      <c r="E38" s="98"/>
      <c r="F38" s="98"/>
      <c r="G38" s="46"/>
      <c r="H38" s="46"/>
      <c r="I38" s="46"/>
      <c r="J38" s="46"/>
      <c r="K38" s="46"/>
    </row>
    <row r="39" spans="1:11" hidden="1" x14ac:dyDescent="0.2">
      <c r="A39" s="63" t="s">
        <v>90</v>
      </c>
      <c r="B39" s="5"/>
      <c r="C39" s="5"/>
      <c r="D39" s="5"/>
      <c r="E39" s="5"/>
      <c r="F39" s="5"/>
      <c r="G39" s="46"/>
      <c r="H39" s="46"/>
      <c r="I39" s="46"/>
      <c r="J39" s="46"/>
      <c r="K39" s="46"/>
    </row>
    <row r="40" spans="1:11" hidden="1" x14ac:dyDescent="0.2">
      <c r="A40" s="64" t="s">
        <v>91</v>
      </c>
      <c r="B40" s="5"/>
      <c r="C40" s="5"/>
      <c r="D40" s="5"/>
      <c r="E40" s="5"/>
      <c r="F40" s="5"/>
      <c r="G40" s="46"/>
      <c r="H40" s="46"/>
      <c r="I40" s="46"/>
      <c r="J40" s="46"/>
      <c r="K40" s="46"/>
    </row>
    <row r="41" spans="1:11" hidden="1" x14ac:dyDescent="0.2">
      <c r="A41" s="64" t="s">
        <v>92</v>
      </c>
      <c r="B41" s="5"/>
      <c r="C41" s="5"/>
      <c r="D41" s="5"/>
      <c r="E41" s="5"/>
      <c r="F41" s="5"/>
      <c r="G41" s="46"/>
      <c r="H41" s="46"/>
      <c r="I41" s="46"/>
      <c r="J41" s="46"/>
      <c r="K41" s="46"/>
    </row>
    <row r="42" spans="1:11" hidden="1" x14ac:dyDescent="0.2">
      <c r="A42" s="64" t="s">
        <v>93</v>
      </c>
      <c r="B42" s="5"/>
      <c r="C42" s="5"/>
      <c r="D42" s="5"/>
      <c r="E42" s="5"/>
      <c r="F42" s="5"/>
      <c r="G42" s="46"/>
      <c r="H42" s="46"/>
      <c r="I42" s="46"/>
      <c r="J42" s="46"/>
      <c r="K42" s="46"/>
    </row>
    <row r="43" spans="1:11" hidden="1" x14ac:dyDescent="0.2">
      <c r="A43" s="64" t="s">
        <v>94</v>
      </c>
      <c r="B43" s="5"/>
      <c r="C43" s="5"/>
      <c r="D43" s="5"/>
      <c r="E43" s="5"/>
      <c r="F43" s="5"/>
      <c r="G43" s="46"/>
      <c r="H43" s="46"/>
      <c r="I43" s="46"/>
      <c r="J43" s="46"/>
      <c r="K43" s="46"/>
    </row>
    <row r="44" spans="1:11" hidden="1" x14ac:dyDescent="0.2">
      <c r="A44" s="64" t="s">
        <v>95</v>
      </c>
      <c r="B44" s="5"/>
      <c r="C44" s="5"/>
      <c r="D44" s="5"/>
      <c r="E44" s="5"/>
      <c r="F44" s="5"/>
      <c r="G44" s="46"/>
      <c r="H44" s="46"/>
      <c r="I44" s="46"/>
      <c r="J44" s="46"/>
      <c r="K44" s="46"/>
    </row>
    <row r="45" spans="1:11" hidden="1" x14ac:dyDescent="0.2">
      <c r="A45" s="100" t="s">
        <v>96</v>
      </c>
      <c r="B45" s="98"/>
      <c r="C45" s="98"/>
      <c r="D45" s="98"/>
      <c r="E45" s="98"/>
      <c r="F45" s="98"/>
      <c r="G45" s="46"/>
      <c r="H45" s="46"/>
      <c r="I45" s="46"/>
      <c r="J45" s="46"/>
      <c r="K45" s="46"/>
    </row>
    <row r="46" spans="1:11" hidden="1" x14ac:dyDescent="0.2">
      <c r="A46" s="98" t="s">
        <v>97</v>
      </c>
      <c r="B46" s="98"/>
      <c r="C46" s="98"/>
      <c r="D46" s="98"/>
      <c r="E46" s="98"/>
      <c r="F46" s="98"/>
      <c r="G46" s="46"/>
      <c r="H46" s="46"/>
      <c r="I46" s="46"/>
      <c r="J46" s="46"/>
      <c r="K46" s="46"/>
    </row>
    <row r="47" spans="1:11" hidden="1" x14ac:dyDescent="0.2">
      <c r="A47" s="65">
        <v>-20000</v>
      </c>
      <c r="B47" s="5"/>
      <c r="C47" s="5"/>
      <c r="D47" s="5"/>
      <c r="E47" s="5"/>
      <c r="F47" s="5"/>
      <c r="G47" s="46"/>
      <c r="H47" s="46"/>
      <c r="I47" s="46"/>
      <c r="J47" s="46"/>
      <c r="K47" s="46"/>
    </row>
    <row r="48" spans="1:11" ht="25.5" hidden="1" x14ac:dyDescent="0.2">
      <c r="A48" s="119" t="s">
        <v>98</v>
      </c>
      <c r="B48" s="98"/>
      <c r="C48" s="98"/>
      <c r="D48" s="98"/>
      <c r="E48" s="98"/>
      <c r="F48" s="98"/>
      <c r="G48" s="46"/>
      <c r="H48" s="46"/>
      <c r="I48" s="46"/>
      <c r="J48" s="46"/>
      <c r="K48" s="46"/>
    </row>
    <row r="49" spans="1:11" ht="25.5" hidden="1" x14ac:dyDescent="0.2">
      <c r="A49" s="119" t="s">
        <v>99</v>
      </c>
      <c r="B49" s="98"/>
      <c r="C49" s="98"/>
      <c r="D49" s="98"/>
      <c r="E49" s="98"/>
      <c r="F49" s="98"/>
      <c r="G49" s="46"/>
      <c r="H49" s="46"/>
      <c r="I49" s="46"/>
      <c r="J49" s="46"/>
      <c r="K49" s="46"/>
    </row>
    <row r="50" spans="1:11" ht="25.5" hidden="1" x14ac:dyDescent="0.2">
      <c r="A50" s="120" t="s">
        <v>100</v>
      </c>
      <c r="B50" s="5"/>
      <c r="C50" s="5"/>
      <c r="D50" s="5"/>
      <c r="E50" s="5"/>
      <c r="F50" s="5"/>
      <c r="G50" s="46"/>
      <c r="H50" s="46"/>
      <c r="I50" s="46"/>
      <c r="J50" s="46"/>
      <c r="K50" s="46"/>
    </row>
    <row r="51" spans="1:11" ht="25.5" hidden="1" x14ac:dyDescent="0.2">
      <c r="A51" s="120" t="s">
        <v>101</v>
      </c>
      <c r="B51" s="5"/>
      <c r="C51" s="5"/>
      <c r="D51" s="5"/>
      <c r="E51" s="5"/>
      <c r="F51" s="5"/>
      <c r="G51" s="46"/>
      <c r="H51" s="46"/>
      <c r="I51" s="46"/>
      <c r="J51" s="46"/>
      <c r="K51" s="46"/>
    </row>
    <row r="52" spans="1:11" ht="38.25" hidden="1" x14ac:dyDescent="0.2">
      <c r="A52" s="120" t="s">
        <v>102</v>
      </c>
      <c r="B52" s="110"/>
      <c r="C52" s="110"/>
      <c r="D52" s="118"/>
      <c r="E52" s="66"/>
      <c r="F52" s="66"/>
      <c r="G52" s="46"/>
      <c r="H52" s="46"/>
      <c r="I52" s="46"/>
      <c r="J52" s="46"/>
      <c r="K52" s="46"/>
    </row>
    <row r="53" spans="1:11" hidden="1" x14ac:dyDescent="0.2">
      <c r="A53" s="115" t="s">
        <v>103</v>
      </c>
      <c r="B53" s="116"/>
      <c r="C53" s="116"/>
      <c r="D53" s="109"/>
      <c r="E53" s="67"/>
      <c r="F53" s="67" t="b">
        <v>1</v>
      </c>
      <c r="G53" s="46"/>
      <c r="H53" s="46"/>
      <c r="I53" s="46"/>
      <c r="J53" s="46"/>
      <c r="K53" s="46"/>
    </row>
    <row r="54" spans="1:11" hidden="1" x14ac:dyDescent="0.2">
      <c r="A54" s="117" t="s">
        <v>104</v>
      </c>
      <c r="B54" s="115"/>
      <c r="C54" s="115"/>
      <c r="D54" s="115"/>
      <c r="E54" s="67"/>
      <c r="F54" s="67" t="b">
        <v>0</v>
      </c>
      <c r="G54" s="46"/>
      <c r="H54" s="46"/>
      <c r="I54" s="46"/>
      <c r="J54" s="46"/>
      <c r="K54" s="46"/>
    </row>
    <row r="55" spans="1:11" hidden="1" x14ac:dyDescent="0.2">
      <c r="A55" s="121"/>
      <c r="B55" s="111">
        <f>COUNT(Travel!B12:B14)</f>
        <v>1</v>
      </c>
      <c r="C55" s="111"/>
      <c r="D55" s="111">
        <f>COUNTIF(Travel!D12:D14,"*")</f>
        <v>1</v>
      </c>
      <c r="E55" s="112"/>
      <c r="F55" s="112" t="b">
        <f>MIN(B55,D55)=MAX(B55,D55)</f>
        <v>1</v>
      </c>
      <c r="G55" s="46"/>
      <c r="H55" s="46"/>
      <c r="I55" s="46"/>
      <c r="J55" s="46"/>
      <c r="K55" s="46"/>
    </row>
    <row r="56" spans="1:11" hidden="1" x14ac:dyDescent="0.2">
      <c r="A56" s="121" t="s">
        <v>105</v>
      </c>
      <c r="B56" s="111">
        <f>COUNT(Travel!B19:B48)</f>
        <v>28</v>
      </c>
      <c r="C56" s="111"/>
      <c r="D56" s="111">
        <f>COUNTIF(Travel!D19:D48,"*")</f>
        <v>28</v>
      </c>
      <c r="E56" s="112"/>
      <c r="F56" s="112" t="b">
        <f>MIN(B56,D56)=MAX(B56,D56)</f>
        <v>1</v>
      </c>
    </row>
    <row r="57" spans="1:11" hidden="1" x14ac:dyDescent="0.2">
      <c r="A57" s="122"/>
      <c r="B57" s="111">
        <f>COUNT(Travel!B53:B57)</f>
        <v>3</v>
      </c>
      <c r="C57" s="111"/>
      <c r="D57" s="111">
        <f>COUNTIF(Travel!D53:D57,"*")</f>
        <v>3</v>
      </c>
      <c r="E57" s="112"/>
      <c r="F57" s="112" t="b">
        <f>MIN(B57,D57)=MAX(B57,D57)</f>
        <v>1</v>
      </c>
    </row>
    <row r="58" spans="1:11" hidden="1" x14ac:dyDescent="0.2">
      <c r="A58" s="123" t="s">
        <v>106</v>
      </c>
      <c r="B58" s="113">
        <f>COUNT(Hospitality!B11:B13)</f>
        <v>1</v>
      </c>
      <c r="C58" s="113"/>
      <c r="D58" s="113">
        <f>COUNTIF(Hospitality!D11:D13,"*")</f>
        <v>1</v>
      </c>
      <c r="E58" s="114"/>
      <c r="F58" s="114" t="b">
        <f>MIN(B58,D58)=MAX(B58,D58)</f>
        <v>1</v>
      </c>
    </row>
    <row r="59" spans="1:11" hidden="1" x14ac:dyDescent="0.2">
      <c r="A59" s="124" t="s">
        <v>107</v>
      </c>
      <c r="B59" s="112">
        <f>COUNT('All other expenses'!B11:B61)</f>
        <v>49</v>
      </c>
      <c r="C59" s="112"/>
      <c r="D59" s="112">
        <f>COUNTIF('All other expenses'!D11:D61,"*")</f>
        <v>49</v>
      </c>
      <c r="E59" s="112"/>
      <c r="F59" s="112" t="b">
        <f>MIN(B59,D59)=MAX(B59,D59)</f>
        <v>1</v>
      </c>
    </row>
    <row r="60" spans="1:11" hidden="1" x14ac:dyDescent="0.2">
      <c r="A60" s="123" t="s">
        <v>108</v>
      </c>
      <c r="B60" s="113">
        <f>COUNTIF('Gifts and benefits'!B11:B13,"*")</f>
        <v>0</v>
      </c>
      <c r="C60" s="113">
        <f>COUNTIF('Gifts and benefits'!C11:C13,"*")</f>
        <v>0</v>
      </c>
      <c r="D60" s="113"/>
      <c r="E60" s="113">
        <f>COUNTA('Gifts and benefits'!E11:E13)</f>
        <v>0</v>
      </c>
      <c r="F60" s="114" t="b">
        <f>MIN(B60,C60,E60)=MAX(B60,C60,E60)</f>
        <v>1</v>
      </c>
    </row>
    <row r="61" spans="1:1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conditionalFormatting sqref="B7:F7">
    <cfRule type="cellIs" dxfId="1" priority="2" operator="equal">
      <formula>$A$36</formula>
    </cfRule>
  </conditionalFormatting>
  <conditionalFormatting sqref="B8:F8">
    <cfRule type="cellIs" dxfId="0" priority="1" operator="equal">
      <formula>$A$38</formula>
    </cfRule>
  </conditionalFormatting>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106"/>
  <sheetViews>
    <sheetView tabSelected="1" zoomScaleNormal="100" workbookViewId="0">
      <selection activeCell="C34" sqref="C34"/>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7.5703125" style="16" customWidth="1"/>
    <col min="7" max="9" width="9.140625" style="16" hidden="1" customWidth="1"/>
    <col min="10" max="13" width="0" style="16" hidden="1" customWidth="1"/>
    <col min="14" max="16384" width="9.140625" style="16" hidden="1"/>
  </cols>
  <sheetData>
    <row r="1" spans="1:6" ht="26.25" customHeight="1" x14ac:dyDescent="0.2">
      <c r="A1" s="171" t="s">
        <v>109</v>
      </c>
      <c r="B1" s="171"/>
      <c r="C1" s="171"/>
      <c r="D1" s="171"/>
      <c r="E1" s="171"/>
      <c r="F1" s="46"/>
    </row>
    <row r="2" spans="1:6" ht="21" customHeight="1" x14ac:dyDescent="0.2">
      <c r="A2" s="4" t="s">
        <v>52</v>
      </c>
      <c r="B2" s="174" t="str">
        <f>'Summary and sign-off'!B2:F2</f>
        <v>Tertiary Education Organisation</v>
      </c>
      <c r="C2" s="174"/>
      <c r="D2" s="174"/>
      <c r="E2" s="174"/>
      <c r="F2" s="46"/>
    </row>
    <row r="3" spans="1:6" ht="21" customHeight="1" x14ac:dyDescent="0.2">
      <c r="A3" s="4" t="s">
        <v>110</v>
      </c>
      <c r="B3" s="174" t="str">
        <f>'Summary and sign-off'!B3:F3</f>
        <v>Tim Fowler</v>
      </c>
      <c r="C3" s="174"/>
      <c r="D3" s="174"/>
      <c r="E3" s="174"/>
      <c r="F3" s="46"/>
    </row>
    <row r="4" spans="1:6" ht="21" customHeight="1" x14ac:dyDescent="0.2">
      <c r="A4" s="4" t="s">
        <v>111</v>
      </c>
      <c r="B4" s="174">
        <f>'Summary and sign-off'!B4:F4</f>
        <v>44013</v>
      </c>
      <c r="C4" s="174"/>
      <c r="D4" s="174"/>
      <c r="E4" s="174"/>
      <c r="F4" s="46"/>
    </row>
    <row r="5" spans="1:6" ht="21" customHeight="1" x14ac:dyDescent="0.2">
      <c r="A5" s="4" t="s">
        <v>112</v>
      </c>
      <c r="B5" s="174">
        <f>'Summary and sign-off'!B5:F5</f>
        <v>44377</v>
      </c>
      <c r="C5" s="174"/>
      <c r="D5" s="174"/>
      <c r="E5" s="174"/>
      <c r="F5" s="46"/>
    </row>
    <row r="6" spans="1:6" ht="21" customHeight="1" x14ac:dyDescent="0.2">
      <c r="A6" s="4" t="s">
        <v>113</v>
      </c>
      <c r="B6" s="169" t="s">
        <v>81</v>
      </c>
      <c r="C6" s="169"/>
      <c r="D6" s="169"/>
      <c r="E6" s="169"/>
      <c r="F6" s="46"/>
    </row>
    <row r="7" spans="1:6" ht="21" customHeight="1" x14ac:dyDescent="0.2">
      <c r="A7" s="4" t="s">
        <v>56</v>
      </c>
      <c r="B7" s="169" t="s">
        <v>83</v>
      </c>
      <c r="C7" s="169"/>
      <c r="D7" s="169"/>
      <c r="E7" s="169"/>
      <c r="F7" s="46"/>
    </row>
    <row r="8" spans="1:6" ht="36" customHeight="1" x14ac:dyDescent="0.2">
      <c r="A8" s="177" t="s">
        <v>114</v>
      </c>
      <c r="B8" s="178"/>
      <c r="C8" s="178"/>
      <c r="D8" s="178"/>
      <c r="E8" s="178"/>
      <c r="F8" s="22"/>
    </row>
    <row r="9" spans="1:6" ht="36" customHeight="1" x14ac:dyDescent="0.2">
      <c r="A9" s="179" t="s">
        <v>115</v>
      </c>
      <c r="B9" s="180"/>
      <c r="C9" s="180"/>
      <c r="D9" s="180"/>
      <c r="E9" s="180"/>
      <c r="F9" s="22"/>
    </row>
    <row r="10" spans="1:6" ht="24.75" customHeight="1" x14ac:dyDescent="0.2">
      <c r="A10" s="176" t="s">
        <v>116</v>
      </c>
      <c r="B10" s="181"/>
      <c r="C10" s="176"/>
      <c r="D10" s="176"/>
      <c r="E10" s="176"/>
      <c r="F10" s="47"/>
    </row>
    <row r="11" spans="1:6" ht="27" customHeight="1" x14ac:dyDescent="0.2">
      <c r="A11" s="35" t="s">
        <v>117</v>
      </c>
      <c r="B11" s="35" t="s">
        <v>118</v>
      </c>
      <c r="C11" s="35" t="s">
        <v>119</v>
      </c>
      <c r="D11" s="35" t="s">
        <v>120</v>
      </c>
      <c r="E11" s="35" t="s">
        <v>121</v>
      </c>
      <c r="F11" s="48"/>
    </row>
    <row r="12" spans="1:6" s="87" customFormat="1" hidden="1" x14ac:dyDescent="0.2">
      <c r="A12" s="133"/>
      <c r="B12" s="134"/>
      <c r="C12" s="135"/>
      <c r="D12" s="135"/>
      <c r="E12" s="136"/>
      <c r="F12" s="1"/>
    </row>
    <row r="13" spans="1:6" s="87" customFormat="1" ht="25.5" x14ac:dyDescent="0.2">
      <c r="A13" s="157">
        <v>43960</v>
      </c>
      <c r="B13" s="158">
        <v>-13418.83</v>
      </c>
      <c r="C13" s="159" t="s">
        <v>170</v>
      </c>
      <c r="D13" s="159" t="s">
        <v>171</v>
      </c>
      <c r="E13" s="160" t="s">
        <v>172</v>
      </c>
      <c r="F13" s="1"/>
    </row>
    <row r="14" spans="1:6" s="87" customFormat="1" hidden="1" x14ac:dyDescent="0.2">
      <c r="A14" s="143"/>
      <c r="B14" s="144"/>
      <c r="C14" s="145"/>
      <c r="D14" s="145"/>
      <c r="E14" s="146"/>
      <c r="F14" s="1"/>
    </row>
    <row r="15" spans="1:6" ht="19.5" customHeight="1" x14ac:dyDescent="0.2">
      <c r="A15" s="107" t="s">
        <v>122</v>
      </c>
      <c r="B15" s="108">
        <f>SUM(B12:B14)</f>
        <v>-13418.83</v>
      </c>
      <c r="C15" s="167" t="str">
        <f>IF(SUBTOTAL(3,B12:B14)=SUBTOTAL(103,B12:B14),'Summary and sign-off'!$A$48,'Summary and sign-off'!$A$49)</f>
        <v>Check - there are no hidden rows with data</v>
      </c>
      <c r="D15" s="175" t="str">
        <f>IF('Summary and sign-off'!F55='Summary and sign-off'!F54,'Summary and sign-off'!A51,'Summary and sign-off'!A50)</f>
        <v>Check - each entry provides sufficient information</v>
      </c>
      <c r="E15" s="175"/>
      <c r="F15" s="46"/>
    </row>
    <row r="16" spans="1:6" ht="10.5" customHeight="1" x14ac:dyDescent="0.2">
      <c r="A16" s="27"/>
      <c r="B16" s="22"/>
      <c r="C16" s="27"/>
      <c r="D16" s="27"/>
      <c r="E16" s="27"/>
      <c r="F16" s="27"/>
    </row>
    <row r="17" spans="1:6" ht="24.75" customHeight="1" x14ac:dyDescent="0.2">
      <c r="A17" s="176" t="s">
        <v>123</v>
      </c>
      <c r="B17" s="176"/>
      <c r="C17" s="176"/>
      <c r="D17" s="176"/>
      <c r="E17" s="176"/>
      <c r="F17" s="47"/>
    </row>
    <row r="18" spans="1:6" ht="27" customHeight="1" x14ac:dyDescent="0.2">
      <c r="A18" s="35" t="s">
        <v>117</v>
      </c>
      <c r="B18" s="35" t="s">
        <v>62</v>
      </c>
      <c r="C18" s="35" t="s">
        <v>124</v>
      </c>
      <c r="D18" s="35" t="s">
        <v>120</v>
      </c>
      <c r="E18" s="35" t="s">
        <v>121</v>
      </c>
      <c r="F18" s="48"/>
    </row>
    <row r="19" spans="1:6" s="87" customFormat="1" hidden="1" x14ac:dyDescent="0.2">
      <c r="A19" s="133"/>
      <c r="B19" s="134"/>
      <c r="C19" s="135"/>
      <c r="D19" s="135"/>
      <c r="E19" s="136"/>
      <c r="F19" s="1"/>
    </row>
    <row r="20" spans="1:6" s="87" customFormat="1" ht="25.5" x14ac:dyDescent="0.2">
      <c r="A20" s="157">
        <v>43922</v>
      </c>
      <c r="B20" s="158">
        <v>-173.66</v>
      </c>
      <c r="C20" s="159" t="s">
        <v>173</v>
      </c>
      <c r="D20" s="159" t="s">
        <v>171</v>
      </c>
      <c r="E20" s="160" t="s">
        <v>174</v>
      </c>
      <c r="F20" s="1"/>
    </row>
    <row r="21" spans="1:6" s="87" customFormat="1" x14ac:dyDescent="0.2">
      <c r="A21" s="157">
        <v>44048</v>
      </c>
      <c r="B21" s="158">
        <v>428.08</v>
      </c>
      <c r="C21" s="159" t="s">
        <v>175</v>
      </c>
      <c r="D21" s="159" t="s">
        <v>171</v>
      </c>
      <c r="E21" s="160" t="s">
        <v>174</v>
      </c>
      <c r="F21" s="1"/>
    </row>
    <row r="22" spans="1:6" s="87" customFormat="1" x14ac:dyDescent="0.2">
      <c r="A22" s="157">
        <v>44048</v>
      </c>
      <c r="B22" s="158">
        <v>51.3</v>
      </c>
      <c r="C22" s="159" t="s">
        <v>175</v>
      </c>
      <c r="D22" s="159" t="s">
        <v>176</v>
      </c>
      <c r="E22" s="160" t="s">
        <v>174</v>
      </c>
      <c r="F22" s="1"/>
    </row>
    <row r="23" spans="1:6" s="87" customFormat="1" ht="25.5" x14ac:dyDescent="0.2">
      <c r="A23" s="157">
        <v>44055</v>
      </c>
      <c r="B23" s="158">
        <v>18</v>
      </c>
      <c r="C23" s="159" t="s">
        <v>177</v>
      </c>
      <c r="D23" s="159" t="s">
        <v>171</v>
      </c>
      <c r="E23" s="160" t="s">
        <v>174</v>
      </c>
      <c r="F23" s="1"/>
    </row>
    <row r="24" spans="1:6" s="87" customFormat="1" x14ac:dyDescent="0.2">
      <c r="A24" s="157">
        <v>44118</v>
      </c>
      <c r="B24" s="158">
        <v>385.04</v>
      </c>
      <c r="C24" s="159" t="s">
        <v>178</v>
      </c>
      <c r="D24" s="159" t="s">
        <v>171</v>
      </c>
      <c r="E24" s="160" t="s">
        <v>179</v>
      </c>
      <c r="F24" s="1"/>
    </row>
    <row r="25" spans="1:6" s="87" customFormat="1" x14ac:dyDescent="0.2">
      <c r="A25" s="157">
        <v>44118</v>
      </c>
      <c r="B25" s="158">
        <v>130.44</v>
      </c>
      <c r="C25" s="159" t="s">
        <v>178</v>
      </c>
      <c r="D25" s="159" t="s">
        <v>183</v>
      </c>
      <c r="E25" s="160" t="s">
        <v>179</v>
      </c>
      <c r="F25" s="1"/>
    </row>
    <row r="26" spans="1:6" s="87" customFormat="1" x14ac:dyDescent="0.2">
      <c r="A26" s="157">
        <v>44118</v>
      </c>
      <c r="B26" s="158">
        <v>51.3</v>
      </c>
      <c r="C26" s="159" t="s">
        <v>178</v>
      </c>
      <c r="D26" s="159" t="s">
        <v>176</v>
      </c>
      <c r="E26" s="160" t="s">
        <v>179</v>
      </c>
      <c r="F26" s="1"/>
    </row>
    <row r="27" spans="1:6" s="87" customFormat="1" x14ac:dyDescent="0.2">
      <c r="A27" s="157">
        <v>44126</v>
      </c>
      <c r="B27" s="158">
        <v>522.79999999999995</v>
      </c>
      <c r="C27" s="159" t="s">
        <v>180</v>
      </c>
      <c r="D27" s="159" t="s">
        <v>171</v>
      </c>
      <c r="E27" s="160" t="s">
        <v>174</v>
      </c>
      <c r="F27" s="1"/>
    </row>
    <row r="28" spans="1:6" s="87" customFormat="1" x14ac:dyDescent="0.2">
      <c r="A28" s="157">
        <v>44126</v>
      </c>
      <c r="B28" s="158">
        <v>51.3</v>
      </c>
      <c r="C28" s="159" t="s">
        <v>180</v>
      </c>
      <c r="D28" s="159" t="s">
        <v>176</v>
      </c>
      <c r="E28" s="160" t="s">
        <v>174</v>
      </c>
      <c r="F28" s="1"/>
    </row>
    <row r="29" spans="1:6" s="87" customFormat="1" x14ac:dyDescent="0.2">
      <c r="A29" s="157">
        <v>44137</v>
      </c>
      <c r="B29" s="158">
        <v>560.67999999999995</v>
      </c>
      <c r="C29" s="159" t="s">
        <v>181</v>
      </c>
      <c r="D29" s="159" t="s">
        <v>171</v>
      </c>
      <c r="E29" s="160" t="s">
        <v>174</v>
      </c>
      <c r="F29" s="1"/>
    </row>
    <row r="30" spans="1:6" s="87" customFormat="1" x14ac:dyDescent="0.2">
      <c r="A30" s="157">
        <v>44137</v>
      </c>
      <c r="B30" s="158">
        <v>46.09</v>
      </c>
      <c r="C30" s="159" t="s">
        <v>181</v>
      </c>
      <c r="D30" s="159" t="s">
        <v>176</v>
      </c>
      <c r="E30" s="160" t="s">
        <v>174</v>
      </c>
      <c r="F30" s="1"/>
    </row>
    <row r="31" spans="1:6" s="87" customFormat="1" ht="12.75" customHeight="1" x14ac:dyDescent="0.2">
      <c r="A31" s="157">
        <v>44152</v>
      </c>
      <c r="B31" s="158">
        <v>350.61</v>
      </c>
      <c r="C31" s="159" t="s">
        <v>182</v>
      </c>
      <c r="D31" s="159" t="s">
        <v>171</v>
      </c>
      <c r="E31" s="160" t="s">
        <v>179</v>
      </c>
      <c r="F31" s="1"/>
    </row>
    <row r="32" spans="1:6" s="87" customFormat="1" ht="12.75" customHeight="1" x14ac:dyDescent="0.2">
      <c r="A32" s="157">
        <v>44152</v>
      </c>
      <c r="B32" s="158">
        <v>58.76</v>
      </c>
      <c r="C32" s="159" t="s">
        <v>182</v>
      </c>
      <c r="D32" s="159" t="s">
        <v>183</v>
      </c>
      <c r="E32" s="160" t="s">
        <v>179</v>
      </c>
      <c r="F32" s="1"/>
    </row>
    <row r="33" spans="1:6" s="87" customFormat="1" ht="12.75" customHeight="1" x14ac:dyDescent="0.2">
      <c r="A33" s="157">
        <v>44152</v>
      </c>
      <c r="B33" s="158">
        <v>49.57</v>
      </c>
      <c r="C33" s="159" t="s">
        <v>182</v>
      </c>
      <c r="D33" s="159" t="s">
        <v>176</v>
      </c>
      <c r="E33" s="160" t="s">
        <v>179</v>
      </c>
      <c r="F33" s="1"/>
    </row>
    <row r="34" spans="1:6" s="87" customFormat="1" ht="25.5" x14ac:dyDescent="0.2">
      <c r="A34" s="157">
        <v>44256</v>
      </c>
      <c r="B34" s="158">
        <v>132.72</v>
      </c>
      <c r="C34" s="159" t="s">
        <v>184</v>
      </c>
      <c r="D34" s="159" t="s">
        <v>185</v>
      </c>
      <c r="E34" s="160" t="s">
        <v>174</v>
      </c>
      <c r="F34" s="1"/>
    </row>
    <row r="35" spans="1:6" s="87" customFormat="1" ht="25.5" x14ac:dyDescent="0.2">
      <c r="A35" s="157">
        <v>44256</v>
      </c>
      <c r="B35" s="158">
        <v>82.75</v>
      </c>
      <c r="C35" s="159" t="s">
        <v>184</v>
      </c>
      <c r="D35" s="159" t="s">
        <v>186</v>
      </c>
      <c r="E35" s="160" t="s">
        <v>174</v>
      </c>
      <c r="F35" s="1"/>
    </row>
    <row r="36" spans="1:6" s="87" customFormat="1" ht="25.5" x14ac:dyDescent="0.2">
      <c r="A36" s="157">
        <v>44256</v>
      </c>
      <c r="B36" s="158">
        <v>80.87</v>
      </c>
      <c r="C36" s="159" t="s">
        <v>184</v>
      </c>
      <c r="D36" s="159" t="s">
        <v>176</v>
      </c>
      <c r="E36" s="160" t="s">
        <v>174</v>
      </c>
      <c r="F36" s="1"/>
    </row>
    <row r="37" spans="1:6" s="87" customFormat="1" ht="25.5" x14ac:dyDescent="0.2">
      <c r="A37" s="157">
        <v>44256</v>
      </c>
      <c r="B37" s="158">
        <v>27.54</v>
      </c>
      <c r="C37" s="159" t="s">
        <v>184</v>
      </c>
      <c r="D37" s="159" t="s">
        <v>183</v>
      </c>
      <c r="E37" s="160" t="s">
        <v>174</v>
      </c>
      <c r="F37" s="1"/>
    </row>
    <row r="38" spans="1:6" s="87" customFormat="1" ht="25.5" x14ac:dyDescent="0.2">
      <c r="A38" s="157">
        <v>44257</v>
      </c>
      <c r="B38" s="158">
        <v>424.33</v>
      </c>
      <c r="C38" s="159" t="s">
        <v>184</v>
      </c>
      <c r="D38" s="159" t="s">
        <v>171</v>
      </c>
      <c r="E38" s="160" t="s">
        <v>174</v>
      </c>
      <c r="F38" s="1"/>
    </row>
    <row r="39" spans="1:6" s="87" customFormat="1" ht="25.5" x14ac:dyDescent="0.2">
      <c r="A39" s="157">
        <v>44257</v>
      </c>
      <c r="B39" s="158">
        <v>41.61</v>
      </c>
      <c r="C39" s="159" t="s">
        <v>184</v>
      </c>
      <c r="D39" s="159" t="s">
        <v>183</v>
      </c>
      <c r="E39" s="160" t="s">
        <v>174</v>
      </c>
      <c r="F39" s="1"/>
    </row>
    <row r="40" spans="1:6" s="87" customFormat="1" x14ac:dyDescent="0.2">
      <c r="A40" s="157">
        <v>44272</v>
      </c>
      <c r="B40" s="158">
        <v>378.15</v>
      </c>
      <c r="C40" s="159" t="s">
        <v>187</v>
      </c>
      <c r="D40" s="159" t="s">
        <v>171</v>
      </c>
      <c r="E40" s="160" t="s">
        <v>188</v>
      </c>
      <c r="F40" s="1"/>
    </row>
    <row r="41" spans="1:6" s="87" customFormat="1" x14ac:dyDescent="0.2">
      <c r="A41" s="157">
        <v>44272</v>
      </c>
      <c r="B41" s="158">
        <v>164.54</v>
      </c>
      <c r="C41" s="159" t="s">
        <v>187</v>
      </c>
      <c r="D41" s="159" t="s">
        <v>186</v>
      </c>
      <c r="E41" s="160" t="s">
        <v>188</v>
      </c>
      <c r="F41" s="1"/>
    </row>
    <row r="42" spans="1:6" s="87" customFormat="1" x14ac:dyDescent="0.2">
      <c r="A42" s="157">
        <v>44272</v>
      </c>
      <c r="B42" s="158">
        <v>186.47</v>
      </c>
      <c r="C42" s="159" t="s">
        <v>187</v>
      </c>
      <c r="D42" s="159" t="s">
        <v>185</v>
      </c>
      <c r="E42" s="160" t="s">
        <v>188</v>
      </c>
      <c r="F42" s="1"/>
    </row>
    <row r="43" spans="1:6" s="87" customFormat="1" x14ac:dyDescent="0.2">
      <c r="A43" s="157">
        <v>44272</v>
      </c>
      <c r="B43" s="158">
        <v>14.81</v>
      </c>
      <c r="C43" s="159" t="s">
        <v>187</v>
      </c>
      <c r="D43" s="159" t="s">
        <v>189</v>
      </c>
      <c r="E43" s="160" t="s">
        <v>188</v>
      </c>
      <c r="F43" s="1"/>
    </row>
    <row r="44" spans="1:6" s="87" customFormat="1" x14ac:dyDescent="0.2">
      <c r="A44" s="157">
        <v>44272</v>
      </c>
      <c r="B44" s="158">
        <v>117.82</v>
      </c>
      <c r="C44" s="159" t="s">
        <v>187</v>
      </c>
      <c r="D44" s="159" t="s">
        <v>176</v>
      </c>
      <c r="E44" s="160" t="s">
        <v>188</v>
      </c>
      <c r="F44" s="1"/>
    </row>
    <row r="45" spans="1:6" s="87" customFormat="1" ht="25.5" x14ac:dyDescent="0.2">
      <c r="A45" s="157">
        <v>44349</v>
      </c>
      <c r="B45" s="158">
        <v>360.55</v>
      </c>
      <c r="C45" s="159" t="s">
        <v>190</v>
      </c>
      <c r="D45" s="159" t="s">
        <v>171</v>
      </c>
      <c r="E45" s="160" t="s">
        <v>179</v>
      </c>
      <c r="F45" s="1"/>
    </row>
    <row r="46" spans="1:6" s="87" customFormat="1" ht="25.5" x14ac:dyDescent="0.2">
      <c r="A46" s="157">
        <v>44349</v>
      </c>
      <c r="B46" s="158">
        <v>86.64</v>
      </c>
      <c r="C46" s="159" t="s">
        <v>190</v>
      </c>
      <c r="D46" s="159" t="s">
        <v>186</v>
      </c>
      <c r="E46" s="160" t="s">
        <v>179</v>
      </c>
      <c r="F46" s="1"/>
    </row>
    <row r="47" spans="1:6" s="87" customFormat="1" ht="25.5" x14ac:dyDescent="0.2">
      <c r="A47" s="157">
        <v>44349</v>
      </c>
      <c r="B47" s="158">
        <v>64.87</v>
      </c>
      <c r="C47" s="159" t="s">
        <v>190</v>
      </c>
      <c r="D47" s="159" t="s">
        <v>176</v>
      </c>
      <c r="E47" s="160" t="s">
        <v>179</v>
      </c>
      <c r="F47" s="1"/>
    </row>
    <row r="48" spans="1:6" s="87" customFormat="1" hidden="1" x14ac:dyDescent="0.2">
      <c r="A48" s="147"/>
      <c r="B48" s="148"/>
      <c r="C48" s="149"/>
      <c r="D48" s="149"/>
      <c r="E48" s="150"/>
      <c r="F48" s="1"/>
    </row>
    <row r="49" spans="1:6" ht="19.5" customHeight="1" x14ac:dyDescent="0.2">
      <c r="A49" s="107" t="s">
        <v>125</v>
      </c>
      <c r="B49" s="108">
        <f>SUM(B19:B48)</f>
        <v>4693.9800000000005</v>
      </c>
      <c r="C49" s="167" t="str">
        <f>IF(SUBTOTAL(3,B19:B48)=SUBTOTAL(103,B19:B48),'Summary and sign-off'!$A$48,'Summary and sign-off'!$A$49)</f>
        <v>Check - there are no hidden rows with data</v>
      </c>
      <c r="D49" s="175" t="str">
        <f>IF('Summary and sign-off'!F56='Summary and sign-off'!F54,'Summary and sign-off'!A51,'Summary and sign-off'!A50)</f>
        <v>Check - each entry provides sufficient information</v>
      </c>
      <c r="E49" s="175"/>
      <c r="F49" s="46"/>
    </row>
    <row r="50" spans="1:6" ht="10.5" customHeight="1" x14ac:dyDescent="0.2">
      <c r="A50" s="27"/>
      <c r="B50" s="22"/>
      <c r="C50" s="27"/>
      <c r="D50" s="27"/>
      <c r="E50" s="27"/>
      <c r="F50" s="27"/>
    </row>
    <row r="51" spans="1:6" ht="24.75" customHeight="1" x14ac:dyDescent="0.2">
      <c r="A51" s="176" t="s">
        <v>126</v>
      </c>
      <c r="B51" s="176"/>
      <c r="C51" s="176"/>
      <c r="D51" s="176"/>
      <c r="E51" s="176"/>
      <c r="F51" s="46"/>
    </row>
    <row r="52" spans="1:6" ht="27" customHeight="1" x14ac:dyDescent="0.2">
      <c r="A52" s="35" t="s">
        <v>117</v>
      </c>
      <c r="B52" s="35" t="s">
        <v>62</v>
      </c>
      <c r="C52" s="35" t="s">
        <v>127</v>
      </c>
      <c r="D52" s="35" t="s">
        <v>128</v>
      </c>
      <c r="E52" s="35" t="s">
        <v>121</v>
      </c>
      <c r="F52" s="49"/>
    </row>
    <row r="53" spans="1:6" s="87" customFormat="1" hidden="1" x14ac:dyDescent="0.2">
      <c r="A53" s="133"/>
      <c r="B53" s="134"/>
      <c r="C53" s="135"/>
      <c r="D53" s="135"/>
      <c r="E53" s="136"/>
      <c r="F53" s="1"/>
    </row>
    <row r="54" spans="1:6" s="87" customFormat="1" x14ac:dyDescent="0.2">
      <c r="A54" s="157">
        <v>44014</v>
      </c>
      <c r="B54" s="158">
        <v>23.53</v>
      </c>
      <c r="C54" s="159" t="s">
        <v>191</v>
      </c>
      <c r="D54" s="159" t="s">
        <v>192</v>
      </c>
      <c r="E54" s="160" t="s">
        <v>193</v>
      </c>
      <c r="F54" s="1"/>
    </row>
    <row r="55" spans="1:6" s="87" customFormat="1" x14ac:dyDescent="0.2">
      <c r="A55" s="157">
        <v>44154</v>
      </c>
      <c r="B55" s="158">
        <v>6.76</v>
      </c>
      <c r="C55" s="159" t="s">
        <v>251</v>
      </c>
      <c r="D55" s="159" t="s">
        <v>192</v>
      </c>
      <c r="E55" s="160" t="s">
        <v>193</v>
      </c>
      <c r="F55" s="1"/>
    </row>
    <row r="56" spans="1:6" s="87" customFormat="1" x14ac:dyDescent="0.2">
      <c r="A56" s="157">
        <v>44357</v>
      </c>
      <c r="B56" s="158">
        <v>11.29</v>
      </c>
      <c r="C56" s="159" t="s">
        <v>243</v>
      </c>
      <c r="D56" s="159" t="s">
        <v>192</v>
      </c>
      <c r="E56" s="160" t="s">
        <v>193</v>
      </c>
      <c r="F56" s="1"/>
    </row>
    <row r="57" spans="1:6" s="87" customFormat="1" hidden="1" x14ac:dyDescent="0.2">
      <c r="A57" s="133"/>
      <c r="B57" s="134"/>
      <c r="C57" s="135"/>
      <c r="D57" s="135"/>
      <c r="E57" s="136"/>
      <c r="F57" s="1"/>
    </row>
    <row r="58" spans="1:6" ht="19.5" customHeight="1" x14ac:dyDescent="0.2">
      <c r="A58" s="107" t="s">
        <v>129</v>
      </c>
      <c r="B58" s="108">
        <f>SUM(B53:B57)</f>
        <v>41.58</v>
      </c>
      <c r="C58" s="167" t="str">
        <f>IF(SUBTOTAL(3,B53:B57)=SUBTOTAL(103,B53:B57),'Summary and sign-off'!$A$48,'Summary and sign-off'!$A$49)</f>
        <v>Check - there are no hidden rows with data</v>
      </c>
      <c r="D58" s="175" t="str">
        <f>IF('Summary and sign-off'!F57='Summary and sign-off'!F54,'Summary and sign-off'!A51,'Summary and sign-off'!A50)</f>
        <v>Check - each entry provides sufficient information</v>
      </c>
      <c r="E58" s="175"/>
      <c r="F58" s="46"/>
    </row>
    <row r="59" spans="1:6" ht="10.5" customHeight="1" x14ac:dyDescent="0.2">
      <c r="A59" s="27"/>
      <c r="B59" s="92"/>
      <c r="C59" s="22"/>
      <c r="D59" s="27"/>
      <c r="E59" s="27"/>
      <c r="F59" s="27"/>
    </row>
    <row r="60" spans="1:6" ht="34.5" customHeight="1" x14ac:dyDescent="0.2">
      <c r="A60" s="50" t="s">
        <v>130</v>
      </c>
      <c r="B60" s="93">
        <f>B15+B49+B58</f>
        <v>-8683.2699999999986</v>
      </c>
      <c r="C60" s="51"/>
      <c r="D60" s="51"/>
      <c r="E60" s="51"/>
      <c r="F60" s="26"/>
    </row>
    <row r="61" spans="1:6" x14ac:dyDescent="0.2">
      <c r="A61" s="27"/>
      <c r="B61" s="22"/>
      <c r="C61" s="27"/>
      <c r="D61" s="27"/>
      <c r="E61" s="27"/>
      <c r="F61" s="27"/>
    </row>
    <row r="62" spans="1:6" x14ac:dyDescent="0.2">
      <c r="A62" s="52" t="s">
        <v>73</v>
      </c>
      <c r="B62" s="25"/>
      <c r="C62" s="26"/>
      <c r="D62" s="26"/>
      <c r="E62" s="26"/>
      <c r="F62" s="27"/>
    </row>
    <row r="63" spans="1:6" ht="12.6" customHeight="1" x14ac:dyDescent="0.2">
      <c r="A63" s="23" t="s">
        <v>131</v>
      </c>
      <c r="B63" s="53"/>
      <c r="C63" s="53"/>
      <c r="D63" s="32"/>
      <c r="E63" s="32"/>
      <c r="F63" s="27"/>
    </row>
    <row r="64" spans="1:6" ht="12.95" customHeight="1" x14ac:dyDescent="0.2">
      <c r="A64" s="31" t="s">
        <v>132</v>
      </c>
      <c r="B64" s="27"/>
      <c r="C64" s="32"/>
      <c r="D64" s="27"/>
      <c r="E64" s="32"/>
      <c r="F64" s="27"/>
    </row>
    <row r="65" spans="1:6" x14ac:dyDescent="0.2">
      <c r="A65" s="31" t="s">
        <v>133</v>
      </c>
      <c r="B65" s="32"/>
      <c r="C65" s="32"/>
      <c r="D65" s="32"/>
      <c r="E65" s="54"/>
      <c r="F65" s="46"/>
    </row>
    <row r="66" spans="1:6" x14ac:dyDescent="0.2">
      <c r="A66" s="23" t="s">
        <v>79</v>
      </c>
      <c r="B66" s="25"/>
      <c r="C66" s="26"/>
      <c r="D66" s="26"/>
      <c r="E66" s="26"/>
      <c r="F66" s="27"/>
    </row>
    <row r="67" spans="1:6" ht="12.95" customHeight="1" x14ac:dyDescent="0.2">
      <c r="A67" s="31" t="s">
        <v>134</v>
      </c>
      <c r="B67" s="27"/>
      <c r="C67" s="32"/>
      <c r="D67" s="27"/>
      <c r="E67" s="32"/>
      <c r="F67" s="27"/>
    </row>
    <row r="68" spans="1:6" x14ac:dyDescent="0.2">
      <c r="A68" s="31" t="s">
        <v>135</v>
      </c>
      <c r="B68" s="32"/>
      <c r="C68" s="32"/>
      <c r="D68" s="32"/>
      <c r="E68" s="54"/>
      <c r="F68" s="46"/>
    </row>
    <row r="69" spans="1:6" x14ac:dyDescent="0.2">
      <c r="A69" s="36" t="s">
        <v>136</v>
      </c>
      <c r="B69" s="36"/>
      <c r="C69" s="36"/>
      <c r="D69" s="36"/>
      <c r="E69" s="54"/>
      <c r="F69" s="46"/>
    </row>
    <row r="70" spans="1:6" x14ac:dyDescent="0.2">
      <c r="A70" s="40"/>
      <c r="B70" s="27"/>
      <c r="C70" s="27"/>
      <c r="D70" s="27"/>
      <c r="E70" s="46"/>
      <c r="F70" s="46"/>
    </row>
    <row r="71" spans="1:6" hidden="1" x14ac:dyDescent="0.2">
      <c r="A71" s="40"/>
      <c r="B71" s="27"/>
      <c r="C71" s="27"/>
      <c r="D71" s="27"/>
      <c r="E71" s="46"/>
      <c r="F71" s="46"/>
    </row>
    <row r="72" spans="1:6" hidden="1" x14ac:dyDescent="0.2"/>
    <row r="73" spans="1:6" hidden="1" x14ac:dyDescent="0.2"/>
    <row r="74" spans="1:6" hidden="1" x14ac:dyDescent="0.2"/>
    <row r="75" spans="1:6" hidden="1" x14ac:dyDescent="0.2"/>
    <row r="76" spans="1:6" ht="12.75" hidden="1" customHeight="1" x14ac:dyDescent="0.2"/>
    <row r="77" spans="1:6" hidden="1" x14ac:dyDescent="0.2"/>
    <row r="78" spans="1:6" hidden="1" x14ac:dyDescent="0.2"/>
    <row r="79" spans="1:6" hidden="1" x14ac:dyDescent="0.2">
      <c r="A79" s="55"/>
      <c r="B79" s="46"/>
      <c r="C79" s="46"/>
      <c r="D79" s="46"/>
      <c r="E79" s="46"/>
      <c r="F79" s="46"/>
    </row>
    <row r="80" spans="1:6" hidden="1" x14ac:dyDescent="0.2">
      <c r="A80" s="55"/>
      <c r="B80" s="46"/>
      <c r="C80" s="46"/>
      <c r="D80" s="46"/>
      <c r="E80" s="46"/>
      <c r="F80" s="46"/>
    </row>
    <row r="81" spans="1:6" hidden="1" x14ac:dyDescent="0.2">
      <c r="A81" s="55"/>
      <c r="B81" s="46"/>
      <c r="C81" s="46"/>
      <c r="D81" s="46"/>
      <c r="E81" s="46"/>
      <c r="F81" s="46"/>
    </row>
    <row r="82" spans="1:6" hidden="1" x14ac:dyDescent="0.2">
      <c r="A82" s="55"/>
      <c r="B82" s="46"/>
      <c r="C82" s="46"/>
      <c r="D82" s="46"/>
      <c r="E82" s="46"/>
      <c r="F82" s="46"/>
    </row>
    <row r="83" spans="1:6" hidden="1" x14ac:dyDescent="0.2">
      <c r="A83" s="55"/>
      <c r="B83" s="46"/>
      <c r="C83" s="46"/>
      <c r="D83" s="46"/>
      <c r="E83" s="46"/>
      <c r="F83" s="46"/>
    </row>
    <row r="84" spans="1:6" hidden="1" x14ac:dyDescent="0.2"/>
    <row r="85" spans="1:6" hidden="1" x14ac:dyDescent="0.2"/>
    <row r="86" spans="1:6" hidden="1" x14ac:dyDescent="0.2"/>
    <row r="87" spans="1:6" hidden="1" x14ac:dyDescent="0.2"/>
    <row r="88" spans="1:6" hidden="1" x14ac:dyDescent="0.2"/>
    <row r="89" spans="1:6" hidden="1" x14ac:dyDescent="0.2"/>
    <row r="90" spans="1:6" hidden="1" x14ac:dyDescent="0.2"/>
    <row r="91" spans="1:6" hidden="1" x14ac:dyDescent="0.2"/>
    <row r="92" spans="1:6" x14ac:dyDescent="0.2"/>
    <row r="93" spans="1:6" x14ac:dyDescent="0.2"/>
    <row r="94" spans="1:6" x14ac:dyDescent="0.2"/>
    <row r="95" spans="1:6" x14ac:dyDescent="0.2"/>
    <row r="96" spans="1:6" x14ac:dyDescent="0.2"/>
    <row r="97" x14ac:dyDescent="0.2"/>
    <row r="98" x14ac:dyDescent="0.2"/>
    <row r="99" x14ac:dyDescent="0.2"/>
    <row r="100" x14ac:dyDescent="0.2"/>
    <row r="101" x14ac:dyDescent="0.2"/>
    <row r="102" x14ac:dyDescent="0.2"/>
    <row r="103" x14ac:dyDescent="0.2"/>
    <row r="104" x14ac:dyDescent="0.2"/>
    <row r="105" x14ac:dyDescent="0.2"/>
    <row r="106" x14ac:dyDescent="0.2"/>
  </sheetData>
  <sheetProtection sheet="1" formatCells="0" formatRows="0" insertColumns="0" insertRows="0" deleteRows="0"/>
  <mergeCells count="15">
    <mergeCell ref="B7:E7"/>
    <mergeCell ref="B5:E5"/>
    <mergeCell ref="D58:E58"/>
    <mergeCell ref="A1:E1"/>
    <mergeCell ref="A17:E17"/>
    <mergeCell ref="A51:E51"/>
    <mergeCell ref="B2:E2"/>
    <mergeCell ref="B3:E3"/>
    <mergeCell ref="B4:E4"/>
    <mergeCell ref="A8:E8"/>
    <mergeCell ref="A9:E9"/>
    <mergeCell ref="B6:E6"/>
    <mergeCell ref="D15:E15"/>
    <mergeCell ref="D49:E49"/>
    <mergeCell ref="A10:E10"/>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9 A12 A14 A53 A57 A48">
      <formula1>$B$4</formula1>
      <formula2>$B$5</formula2>
    </dataValidation>
    <dataValidation allowBlank="1" showInputMessage="1" showErrorMessage="1" prompt="Insert additional rows as needed:_x000a_- 'right click' on a row number (left of screen)_x000a_- select 'Insert' (this will insert a row above it)" sqref="A52 A18 A11"/>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3 A54:A56 A20:A47">
      <formula1>$B$4</formula1>
      <formula2>$B$5</formula2>
    </dataValidation>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B12:B14 B19:B48 B53:B57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2"/>
  <sheetViews>
    <sheetView zoomScaleNormal="100" workbookViewId="0">
      <selection sqref="A1:E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9.28515625" style="16" customWidth="1"/>
    <col min="7" max="10" width="9.140625" style="16" hidden="1" customWidth="1"/>
    <col min="11" max="13" width="0" style="16" hidden="1" customWidth="1"/>
    <col min="14" max="16384" width="0" style="16" hidden="1"/>
  </cols>
  <sheetData>
    <row r="1" spans="1:6" ht="26.25" customHeight="1" x14ac:dyDescent="0.2">
      <c r="A1" s="171" t="s">
        <v>109</v>
      </c>
      <c r="B1" s="171"/>
      <c r="C1" s="171"/>
      <c r="D1" s="171"/>
      <c r="E1" s="171"/>
      <c r="F1" s="38"/>
    </row>
    <row r="2" spans="1:6" ht="21" customHeight="1" x14ac:dyDescent="0.2">
      <c r="A2" s="4" t="s">
        <v>52</v>
      </c>
      <c r="B2" s="174" t="str">
        <f>'Summary and sign-off'!B2:F2</f>
        <v>Tertiary Education Organisation</v>
      </c>
      <c r="C2" s="174"/>
      <c r="D2" s="174"/>
      <c r="E2" s="174"/>
      <c r="F2" s="38"/>
    </row>
    <row r="3" spans="1:6" ht="21" customHeight="1" x14ac:dyDescent="0.2">
      <c r="A3" s="4" t="s">
        <v>110</v>
      </c>
      <c r="B3" s="174" t="str">
        <f>'Summary and sign-off'!B3:F3</f>
        <v>Tim Fowler</v>
      </c>
      <c r="C3" s="174"/>
      <c r="D3" s="174"/>
      <c r="E3" s="174"/>
      <c r="F3" s="38"/>
    </row>
    <row r="4" spans="1:6" ht="21" customHeight="1" x14ac:dyDescent="0.2">
      <c r="A4" s="4" t="s">
        <v>111</v>
      </c>
      <c r="B4" s="174">
        <f>'Summary and sign-off'!B4:F4</f>
        <v>44013</v>
      </c>
      <c r="C4" s="174"/>
      <c r="D4" s="174"/>
      <c r="E4" s="174"/>
      <c r="F4" s="38"/>
    </row>
    <row r="5" spans="1:6" ht="21" customHeight="1" x14ac:dyDescent="0.2">
      <c r="A5" s="4" t="s">
        <v>112</v>
      </c>
      <c r="B5" s="174">
        <f>'Summary and sign-off'!B5:F5</f>
        <v>44377</v>
      </c>
      <c r="C5" s="174"/>
      <c r="D5" s="174"/>
      <c r="E5" s="174"/>
      <c r="F5" s="38"/>
    </row>
    <row r="6" spans="1:6" ht="21" customHeight="1" x14ac:dyDescent="0.2">
      <c r="A6" s="4" t="s">
        <v>113</v>
      </c>
      <c r="B6" s="169" t="s">
        <v>81</v>
      </c>
      <c r="C6" s="169"/>
      <c r="D6" s="169"/>
      <c r="E6" s="169"/>
      <c r="F6" s="38"/>
    </row>
    <row r="7" spans="1:6" ht="21" customHeight="1" x14ac:dyDescent="0.2">
      <c r="A7" s="4" t="s">
        <v>56</v>
      </c>
      <c r="B7" s="169" t="s">
        <v>83</v>
      </c>
      <c r="C7" s="169"/>
      <c r="D7" s="169"/>
      <c r="E7" s="169"/>
      <c r="F7" s="38"/>
    </row>
    <row r="8" spans="1:6" ht="35.25" customHeight="1" x14ac:dyDescent="0.25">
      <c r="A8" s="184" t="s">
        <v>137</v>
      </c>
      <c r="B8" s="184"/>
      <c r="C8" s="185"/>
      <c r="D8" s="185"/>
      <c r="E8" s="185"/>
      <c r="F8" s="42"/>
    </row>
    <row r="9" spans="1:6" ht="35.25" customHeight="1" x14ac:dyDescent="0.25">
      <c r="A9" s="182" t="s">
        <v>138</v>
      </c>
      <c r="B9" s="183"/>
      <c r="C9" s="183"/>
      <c r="D9" s="183"/>
      <c r="E9" s="183"/>
      <c r="F9" s="42"/>
    </row>
    <row r="10" spans="1:6" ht="27" customHeight="1" x14ac:dyDescent="0.2">
      <c r="A10" s="35" t="s">
        <v>139</v>
      </c>
      <c r="B10" s="35" t="s">
        <v>62</v>
      </c>
      <c r="C10" s="35" t="s">
        <v>140</v>
      </c>
      <c r="D10" s="35" t="s">
        <v>141</v>
      </c>
      <c r="E10" s="35" t="s">
        <v>121</v>
      </c>
      <c r="F10" s="23"/>
    </row>
    <row r="11" spans="1:6" s="87" customFormat="1" hidden="1" x14ac:dyDescent="0.2">
      <c r="A11" s="137"/>
      <c r="B11" s="134"/>
      <c r="C11" s="138"/>
      <c r="D11" s="138"/>
      <c r="E11" s="139"/>
      <c r="F11" s="2"/>
    </row>
    <row r="12" spans="1:6" s="87" customFormat="1" ht="25.5" x14ac:dyDescent="0.2">
      <c r="A12" s="157">
        <v>44320</v>
      </c>
      <c r="B12" s="158">
        <v>165.22</v>
      </c>
      <c r="C12" s="161" t="s">
        <v>244</v>
      </c>
      <c r="D12" s="161" t="s">
        <v>245</v>
      </c>
      <c r="E12" s="162" t="s">
        <v>193</v>
      </c>
      <c r="F12" s="2"/>
    </row>
    <row r="13" spans="1:6" s="87" customFormat="1" ht="11.25" hidden="1" customHeight="1" x14ac:dyDescent="0.2">
      <c r="A13" s="137"/>
      <c r="B13" s="134"/>
      <c r="C13" s="138"/>
      <c r="D13" s="138"/>
      <c r="E13" s="139"/>
      <c r="F13" s="2"/>
    </row>
    <row r="14" spans="1:6" ht="34.5" customHeight="1" x14ac:dyDescent="0.2">
      <c r="A14" s="88" t="s">
        <v>142</v>
      </c>
      <c r="B14" s="97">
        <f>SUM(B11:B13)</f>
        <v>165.22</v>
      </c>
      <c r="C14" s="106" t="str">
        <f>IF(SUBTOTAL(3,B11:B13)=SUBTOTAL(103,B11:B13),'Summary and sign-off'!$A$48,'Summary and sign-off'!$A$49)</f>
        <v>Check - there are no hidden rows with data</v>
      </c>
      <c r="D14" s="175" t="str">
        <f>IF('Summary and sign-off'!F58='Summary and sign-off'!F54,'Summary and sign-off'!A51,'Summary and sign-off'!A50)</f>
        <v>Check - each entry provides sufficient information</v>
      </c>
      <c r="E14" s="175"/>
      <c r="F14" s="2"/>
    </row>
    <row r="15" spans="1:6" x14ac:dyDescent="0.2">
      <c r="A15" s="21"/>
      <c r="B15" s="20"/>
      <c r="C15" s="20"/>
      <c r="D15" s="20"/>
      <c r="E15" s="20"/>
      <c r="F15" s="38"/>
    </row>
    <row r="16" spans="1:6" x14ac:dyDescent="0.2">
      <c r="A16" s="21" t="s">
        <v>73</v>
      </c>
      <c r="B16" s="22"/>
      <c r="C16" s="27"/>
      <c r="D16" s="20"/>
      <c r="E16" s="20"/>
      <c r="F16" s="38"/>
    </row>
    <row r="17" spans="1:6" ht="12.75" customHeight="1" x14ac:dyDescent="0.2">
      <c r="A17" s="23" t="s">
        <v>143</v>
      </c>
      <c r="B17" s="23"/>
      <c r="C17" s="23"/>
      <c r="D17" s="23"/>
      <c r="E17" s="23"/>
      <c r="F17" s="38"/>
    </row>
    <row r="18" spans="1:6" x14ac:dyDescent="0.2">
      <c r="A18" s="23" t="s">
        <v>144</v>
      </c>
      <c r="B18" s="31"/>
      <c r="C18" s="43"/>
      <c r="D18" s="44"/>
      <c r="E18" s="44"/>
      <c r="F18" s="38"/>
    </row>
    <row r="19" spans="1:6" x14ac:dyDescent="0.2">
      <c r="A19" s="23" t="s">
        <v>79</v>
      </c>
      <c r="B19" s="25"/>
      <c r="C19" s="26"/>
      <c r="D19" s="26"/>
      <c r="E19" s="26"/>
      <c r="F19" s="27"/>
    </row>
    <row r="20" spans="1:6" x14ac:dyDescent="0.2">
      <c r="A20" s="31" t="s">
        <v>145</v>
      </c>
      <c r="B20" s="31"/>
      <c r="C20" s="43"/>
      <c r="D20" s="43"/>
      <c r="E20" s="43"/>
      <c r="F20" s="38"/>
    </row>
    <row r="21" spans="1:6" ht="12.75" customHeight="1" x14ac:dyDescent="0.2">
      <c r="A21" s="31" t="s">
        <v>146</v>
      </c>
      <c r="B21" s="31"/>
      <c r="C21" s="45"/>
      <c r="D21" s="45"/>
      <c r="E21" s="33"/>
      <c r="F21" s="38"/>
    </row>
    <row r="22" spans="1:6" x14ac:dyDescent="0.2">
      <c r="A22" s="20"/>
      <c r="B22" s="20"/>
      <c r="C22" s="20"/>
      <c r="D22" s="20"/>
      <c r="E22" s="20"/>
      <c r="F22" s="38"/>
    </row>
    <row r="23" spans="1:6" hidden="1" x14ac:dyDescent="0.2"/>
    <row r="24" spans="1:6" hidden="1" x14ac:dyDescent="0.2"/>
    <row r="25" spans="1:6" hidden="1" x14ac:dyDescent="0.2"/>
    <row r="26" spans="1:6" hidden="1" x14ac:dyDescent="0.2"/>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x14ac:dyDescent="0.2"/>
    <row r="43" x14ac:dyDescent="0.2"/>
    <row r="44" x14ac:dyDescent="0.2"/>
    <row r="45" x14ac:dyDescent="0.2"/>
    <row r="46" x14ac:dyDescent="0.2"/>
    <row r="47" x14ac:dyDescent="0.2"/>
    <row r="48" x14ac:dyDescent="0.2"/>
    <row r="49" x14ac:dyDescent="0.2"/>
    <row r="50" x14ac:dyDescent="0.2"/>
    <row r="51" x14ac:dyDescent="0.2"/>
    <row r="52" x14ac:dyDescent="0.2"/>
  </sheetData>
  <sheetProtection sheet="1" formatCells="0" insertRows="0" deleteRows="0"/>
  <mergeCells count="10">
    <mergeCell ref="D14:E14"/>
    <mergeCell ref="B6:E6"/>
    <mergeCell ref="B5:E5"/>
    <mergeCell ref="A1:E1"/>
    <mergeCell ref="A9:E9"/>
    <mergeCell ref="B2:E2"/>
    <mergeCell ref="B3:E3"/>
    <mergeCell ref="B4:E4"/>
    <mergeCell ref="A8:E8"/>
    <mergeCell ref="B7:E7"/>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90"/>
  <sheetViews>
    <sheetView zoomScaleNormal="100" workbookViewId="0">
      <selection sqref="A1:E1"/>
    </sheetView>
  </sheetViews>
  <sheetFormatPr defaultColWidth="0" defaultRowHeight="12.75" zeroHeight="1" x14ac:dyDescent="0.2"/>
  <cols>
    <col min="1" max="1" width="35.7109375" style="16" customWidth="1"/>
    <col min="2" max="2" width="14.28515625" style="16" customWidth="1"/>
    <col min="3" max="3" width="71.42578125" style="16" customWidth="1"/>
    <col min="4" max="4" width="50" style="16" customWidth="1"/>
    <col min="5" max="5" width="21.42578125" style="16" customWidth="1"/>
    <col min="6" max="6" width="36.85546875" style="16" customWidth="1"/>
    <col min="7" max="10" width="9.140625" style="16" hidden="1" customWidth="1"/>
    <col min="11" max="13" width="0" style="16" hidden="1" customWidth="1"/>
    <col min="14" max="16384" width="9.140625" style="16" hidden="1"/>
  </cols>
  <sheetData>
    <row r="1" spans="1:6" ht="26.25" customHeight="1" x14ac:dyDescent="0.2">
      <c r="A1" s="171" t="s">
        <v>109</v>
      </c>
      <c r="B1" s="171"/>
      <c r="C1" s="171"/>
      <c r="D1" s="171"/>
      <c r="E1" s="171"/>
      <c r="F1" s="24"/>
    </row>
    <row r="2" spans="1:6" ht="21" customHeight="1" x14ac:dyDescent="0.2">
      <c r="A2" s="4" t="s">
        <v>52</v>
      </c>
      <c r="B2" s="174" t="str">
        <f>'Summary and sign-off'!B2:F2</f>
        <v>Tertiary Education Organisation</v>
      </c>
      <c r="C2" s="174"/>
      <c r="D2" s="174"/>
      <c r="E2" s="174"/>
      <c r="F2" s="24"/>
    </row>
    <row r="3" spans="1:6" ht="21" customHeight="1" x14ac:dyDescent="0.2">
      <c r="A3" s="4" t="s">
        <v>110</v>
      </c>
      <c r="B3" s="174" t="str">
        <f>'Summary and sign-off'!B3:F3</f>
        <v>Tim Fowler</v>
      </c>
      <c r="C3" s="174"/>
      <c r="D3" s="174"/>
      <c r="E3" s="174"/>
      <c r="F3" s="24"/>
    </row>
    <row r="4" spans="1:6" ht="21" customHeight="1" x14ac:dyDescent="0.2">
      <c r="A4" s="4" t="s">
        <v>111</v>
      </c>
      <c r="B4" s="174">
        <f>'Summary and sign-off'!B4:F4</f>
        <v>44013</v>
      </c>
      <c r="C4" s="174"/>
      <c r="D4" s="174"/>
      <c r="E4" s="174"/>
      <c r="F4" s="24"/>
    </row>
    <row r="5" spans="1:6" ht="21" customHeight="1" x14ac:dyDescent="0.2">
      <c r="A5" s="4" t="s">
        <v>112</v>
      </c>
      <c r="B5" s="174">
        <f>'Summary and sign-off'!B5:F5</f>
        <v>44377</v>
      </c>
      <c r="C5" s="174"/>
      <c r="D5" s="174"/>
      <c r="E5" s="174"/>
      <c r="F5" s="24"/>
    </row>
    <row r="6" spans="1:6" ht="21" customHeight="1" x14ac:dyDescent="0.2">
      <c r="A6" s="4" t="s">
        <v>113</v>
      </c>
      <c r="B6" s="169" t="s">
        <v>81</v>
      </c>
      <c r="C6" s="169"/>
      <c r="D6" s="169"/>
      <c r="E6" s="169"/>
      <c r="F6" s="34"/>
    </row>
    <row r="7" spans="1:6" ht="21" customHeight="1" x14ac:dyDescent="0.2">
      <c r="A7" s="4" t="s">
        <v>56</v>
      </c>
      <c r="B7" s="169" t="s">
        <v>83</v>
      </c>
      <c r="C7" s="169"/>
      <c r="D7" s="169"/>
      <c r="E7" s="169"/>
      <c r="F7" s="34"/>
    </row>
    <row r="8" spans="1:6" ht="35.25" customHeight="1" x14ac:dyDescent="0.2">
      <c r="A8" s="178" t="s">
        <v>147</v>
      </c>
      <c r="B8" s="178"/>
      <c r="C8" s="185"/>
      <c r="D8" s="185"/>
      <c r="E8" s="185"/>
      <c r="F8" s="24"/>
    </row>
    <row r="9" spans="1:6" ht="35.25" customHeight="1" x14ac:dyDescent="0.2">
      <c r="A9" s="186" t="s">
        <v>148</v>
      </c>
      <c r="B9" s="187"/>
      <c r="C9" s="187"/>
      <c r="D9" s="187"/>
      <c r="E9" s="187"/>
      <c r="F9" s="24"/>
    </row>
    <row r="10" spans="1:6" ht="27" customHeight="1" x14ac:dyDescent="0.2">
      <c r="A10" s="35" t="s">
        <v>117</v>
      </c>
      <c r="B10" s="35" t="s">
        <v>62</v>
      </c>
      <c r="C10" s="35" t="s">
        <v>149</v>
      </c>
      <c r="D10" s="35" t="s">
        <v>150</v>
      </c>
      <c r="E10" s="35" t="s">
        <v>121</v>
      </c>
      <c r="F10" s="36"/>
    </row>
    <row r="11" spans="1:6" s="87" customFormat="1" hidden="1" x14ac:dyDescent="0.2">
      <c r="A11" s="137"/>
      <c r="B11" s="134"/>
      <c r="C11" s="138"/>
      <c r="D11" s="138"/>
      <c r="E11" s="139"/>
      <c r="F11" s="3"/>
    </row>
    <row r="12" spans="1:6" s="87" customFormat="1" x14ac:dyDescent="0.2">
      <c r="A12" s="157">
        <v>44043</v>
      </c>
      <c r="B12" s="158">
        <v>0.34</v>
      </c>
      <c r="C12" s="161" t="s">
        <v>194</v>
      </c>
      <c r="D12" s="161" t="s">
        <v>195</v>
      </c>
      <c r="E12" s="162" t="s">
        <v>193</v>
      </c>
      <c r="F12" s="3"/>
    </row>
    <row r="13" spans="1:6" s="87" customFormat="1" x14ac:dyDescent="0.2">
      <c r="A13" s="157">
        <v>44043</v>
      </c>
      <c r="B13" s="158">
        <v>32</v>
      </c>
      <c r="C13" s="161" t="s">
        <v>196</v>
      </c>
      <c r="D13" s="161" t="s">
        <v>195</v>
      </c>
      <c r="E13" s="162" t="s">
        <v>193</v>
      </c>
      <c r="F13" s="3"/>
    </row>
    <row r="14" spans="1:6" s="87" customFormat="1" x14ac:dyDescent="0.2">
      <c r="A14" s="157">
        <v>44043</v>
      </c>
      <c r="B14" s="158">
        <v>15</v>
      </c>
      <c r="C14" s="161" t="s">
        <v>197</v>
      </c>
      <c r="D14" s="161" t="s">
        <v>198</v>
      </c>
      <c r="E14" s="162" t="s">
        <v>193</v>
      </c>
      <c r="F14" s="3"/>
    </row>
    <row r="15" spans="1:6" s="87" customFormat="1" x14ac:dyDescent="0.2">
      <c r="A15" s="157">
        <v>44043</v>
      </c>
      <c r="B15" s="158">
        <v>15</v>
      </c>
      <c r="C15" s="161" t="s">
        <v>199</v>
      </c>
      <c r="D15" s="161" t="s">
        <v>200</v>
      </c>
      <c r="E15" s="162" t="s">
        <v>193</v>
      </c>
      <c r="F15" s="3"/>
    </row>
    <row r="16" spans="1:6" s="87" customFormat="1" x14ac:dyDescent="0.2">
      <c r="A16" s="157">
        <v>44074</v>
      </c>
      <c r="B16" s="158">
        <v>0.68</v>
      </c>
      <c r="C16" s="161" t="s">
        <v>201</v>
      </c>
      <c r="D16" s="161" t="s">
        <v>195</v>
      </c>
      <c r="E16" s="162" t="s">
        <v>193</v>
      </c>
      <c r="F16" s="3"/>
    </row>
    <row r="17" spans="1:6" s="87" customFormat="1" x14ac:dyDescent="0.2">
      <c r="A17" s="157">
        <v>44074</v>
      </c>
      <c r="B17" s="158">
        <v>32</v>
      </c>
      <c r="C17" s="161" t="s">
        <v>202</v>
      </c>
      <c r="D17" s="161" t="s">
        <v>195</v>
      </c>
      <c r="E17" s="162" t="s">
        <v>193</v>
      </c>
      <c r="F17" s="3"/>
    </row>
    <row r="18" spans="1:6" s="87" customFormat="1" x14ac:dyDescent="0.2">
      <c r="A18" s="157">
        <v>44074</v>
      </c>
      <c r="B18" s="158">
        <v>15</v>
      </c>
      <c r="C18" s="161" t="s">
        <v>203</v>
      </c>
      <c r="D18" s="161" t="s">
        <v>198</v>
      </c>
      <c r="E18" s="162" t="s">
        <v>193</v>
      </c>
      <c r="F18" s="3"/>
    </row>
    <row r="19" spans="1:6" s="87" customFormat="1" x14ac:dyDescent="0.2">
      <c r="A19" s="157">
        <v>44074</v>
      </c>
      <c r="B19" s="158">
        <v>15</v>
      </c>
      <c r="C19" s="161" t="s">
        <v>204</v>
      </c>
      <c r="D19" s="161" t="s">
        <v>200</v>
      </c>
      <c r="E19" s="162" t="s">
        <v>193</v>
      </c>
      <c r="F19" s="3"/>
    </row>
    <row r="20" spans="1:6" s="87" customFormat="1" x14ac:dyDescent="0.2">
      <c r="A20" s="157">
        <v>44104</v>
      </c>
      <c r="B20" s="158">
        <v>0.85</v>
      </c>
      <c r="C20" s="161" t="s">
        <v>205</v>
      </c>
      <c r="D20" s="161" t="s">
        <v>195</v>
      </c>
      <c r="E20" s="162" t="s">
        <v>193</v>
      </c>
      <c r="F20" s="3"/>
    </row>
    <row r="21" spans="1:6" s="87" customFormat="1" x14ac:dyDescent="0.2">
      <c r="A21" s="157">
        <v>44104</v>
      </c>
      <c r="B21" s="158">
        <v>32</v>
      </c>
      <c r="C21" s="161" t="s">
        <v>206</v>
      </c>
      <c r="D21" s="161" t="s">
        <v>195</v>
      </c>
      <c r="E21" s="162" t="s">
        <v>193</v>
      </c>
      <c r="F21" s="3"/>
    </row>
    <row r="22" spans="1:6" s="87" customFormat="1" x14ac:dyDescent="0.2">
      <c r="A22" s="157">
        <v>44104</v>
      </c>
      <c r="B22" s="158">
        <v>15</v>
      </c>
      <c r="C22" s="161" t="s">
        <v>207</v>
      </c>
      <c r="D22" s="161" t="s">
        <v>198</v>
      </c>
      <c r="E22" s="162" t="s">
        <v>193</v>
      </c>
      <c r="F22" s="3"/>
    </row>
    <row r="23" spans="1:6" s="87" customFormat="1" x14ac:dyDescent="0.2">
      <c r="A23" s="157">
        <v>44104</v>
      </c>
      <c r="B23" s="158">
        <v>15</v>
      </c>
      <c r="C23" s="161" t="s">
        <v>208</v>
      </c>
      <c r="D23" s="161" t="s">
        <v>200</v>
      </c>
      <c r="E23" s="162" t="s">
        <v>193</v>
      </c>
      <c r="F23" s="3"/>
    </row>
    <row r="24" spans="1:6" s="87" customFormat="1" x14ac:dyDescent="0.2">
      <c r="A24" s="157">
        <v>44134</v>
      </c>
      <c r="B24" s="158">
        <v>1.19</v>
      </c>
      <c r="C24" s="161" t="s">
        <v>209</v>
      </c>
      <c r="D24" s="161" t="s">
        <v>195</v>
      </c>
      <c r="E24" s="162" t="s">
        <v>193</v>
      </c>
      <c r="F24" s="3"/>
    </row>
    <row r="25" spans="1:6" s="87" customFormat="1" x14ac:dyDescent="0.2">
      <c r="A25" s="157">
        <v>44134</v>
      </c>
      <c r="B25" s="158">
        <v>32</v>
      </c>
      <c r="C25" s="161" t="s">
        <v>210</v>
      </c>
      <c r="D25" s="161" t="s">
        <v>195</v>
      </c>
      <c r="E25" s="162" t="s">
        <v>193</v>
      </c>
      <c r="F25" s="3"/>
    </row>
    <row r="26" spans="1:6" s="87" customFormat="1" x14ac:dyDescent="0.2">
      <c r="A26" s="157">
        <v>44134</v>
      </c>
      <c r="B26" s="158">
        <v>15</v>
      </c>
      <c r="C26" s="161" t="s">
        <v>211</v>
      </c>
      <c r="D26" s="161" t="s">
        <v>198</v>
      </c>
      <c r="E26" s="162" t="s">
        <v>193</v>
      </c>
      <c r="F26" s="3"/>
    </row>
    <row r="27" spans="1:6" s="87" customFormat="1" x14ac:dyDescent="0.2">
      <c r="A27" s="157">
        <v>44134</v>
      </c>
      <c r="B27" s="158">
        <v>15</v>
      </c>
      <c r="C27" s="161" t="s">
        <v>212</v>
      </c>
      <c r="D27" s="161" t="s">
        <v>200</v>
      </c>
      <c r="E27" s="162" t="s">
        <v>193</v>
      </c>
      <c r="F27" s="3"/>
    </row>
    <row r="28" spans="1:6" s="87" customFormat="1" x14ac:dyDescent="0.2">
      <c r="A28" s="157">
        <v>44165</v>
      </c>
      <c r="B28" s="158">
        <v>0.77</v>
      </c>
      <c r="C28" s="161" t="s">
        <v>213</v>
      </c>
      <c r="D28" s="161" t="s">
        <v>195</v>
      </c>
      <c r="E28" s="162" t="s">
        <v>193</v>
      </c>
      <c r="F28" s="3"/>
    </row>
    <row r="29" spans="1:6" s="87" customFormat="1" x14ac:dyDescent="0.2">
      <c r="A29" s="157">
        <v>44165</v>
      </c>
      <c r="B29" s="158">
        <v>32</v>
      </c>
      <c r="C29" s="161" t="s">
        <v>214</v>
      </c>
      <c r="D29" s="161" t="s">
        <v>195</v>
      </c>
      <c r="E29" s="162" t="s">
        <v>193</v>
      </c>
      <c r="F29" s="3"/>
    </row>
    <row r="30" spans="1:6" s="87" customFormat="1" x14ac:dyDescent="0.2">
      <c r="A30" s="157">
        <v>44165</v>
      </c>
      <c r="B30" s="158">
        <v>15</v>
      </c>
      <c r="C30" s="161" t="s">
        <v>215</v>
      </c>
      <c r="D30" s="161" t="s">
        <v>198</v>
      </c>
      <c r="E30" s="162" t="s">
        <v>193</v>
      </c>
      <c r="F30" s="3"/>
    </row>
    <row r="31" spans="1:6" s="87" customFormat="1" x14ac:dyDescent="0.2">
      <c r="A31" s="157">
        <v>44165</v>
      </c>
      <c r="B31" s="158">
        <v>15</v>
      </c>
      <c r="C31" s="161" t="s">
        <v>216</v>
      </c>
      <c r="D31" s="161" t="s">
        <v>200</v>
      </c>
      <c r="E31" s="162" t="s">
        <v>193</v>
      </c>
      <c r="F31" s="3"/>
    </row>
    <row r="32" spans="1:6" s="87" customFormat="1" x14ac:dyDescent="0.2">
      <c r="A32" s="157">
        <v>44196</v>
      </c>
      <c r="B32" s="158">
        <v>1.63</v>
      </c>
      <c r="C32" s="161" t="s">
        <v>217</v>
      </c>
      <c r="D32" s="161" t="s">
        <v>195</v>
      </c>
      <c r="E32" s="162" t="s">
        <v>193</v>
      </c>
      <c r="F32" s="3"/>
    </row>
    <row r="33" spans="1:6" s="87" customFormat="1" x14ac:dyDescent="0.2">
      <c r="A33" s="157">
        <v>44196</v>
      </c>
      <c r="B33" s="158">
        <v>32</v>
      </c>
      <c r="C33" s="161" t="s">
        <v>218</v>
      </c>
      <c r="D33" s="161" t="s">
        <v>195</v>
      </c>
      <c r="E33" s="162" t="s">
        <v>193</v>
      </c>
      <c r="F33" s="3"/>
    </row>
    <row r="34" spans="1:6" s="87" customFormat="1" x14ac:dyDescent="0.2">
      <c r="A34" s="157">
        <v>44196</v>
      </c>
      <c r="B34" s="158">
        <v>15</v>
      </c>
      <c r="C34" s="161" t="s">
        <v>219</v>
      </c>
      <c r="D34" s="161" t="s">
        <v>198</v>
      </c>
      <c r="E34" s="162" t="s">
        <v>193</v>
      </c>
      <c r="F34" s="3"/>
    </row>
    <row r="35" spans="1:6" s="87" customFormat="1" x14ac:dyDescent="0.2">
      <c r="A35" s="157">
        <v>44196</v>
      </c>
      <c r="B35" s="158">
        <v>15</v>
      </c>
      <c r="C35" s="161" t="s">
        <v>220</v>
      </c>
      <c r="D35" s="161" t="s">
        <v>200</v>
      </c>
      <c r="E35" s="162" t="s">
        <v>193</v>
      </c>
      <c r="F35" s="3"/>
    </row>
    <row r="36" spans="1:6" s="87" customFormat="1" x14ac:dyDescent="0.2">
      <c r="A36" s="157">
        <v>44227</v>
      </c>
      <c r="B36" s="158">
        <v>1.96</v>
      </c>
      <c r="C36" s="161" t="s">
        <v>221</v>
      </c>
      <c r="D36" s="161" t="s">
        <v>195</v>
      </c>
      <c r="E36" s="162" t="s">
        <v>193</v>
      </c>
      <c r="F36" s="3"/>
    </row>
    <row r="37" spans="1:6" s="87" customFormat="1" x14ac:dyDescent="0.2">
      <c r="A37" s="157">
        <v>44227</v>
      </c>
      <c r="B37" s="158">
        <v>32</v>
      </c>
      <c r="C37" s="161" t="s">
        <v>222</v>
      </c>
      <c r="D37" s="161" t="s">
        <v>195</v>
      </c>
      <c r="E37" s="162" t="s">
        <v>193</v>
      </c>
      <c r="F37" s="3"/>
    </row>
    <row r="38" spans="1:6" s="87" customFormat="1" x14ac:dyDescent="0.2">
      <c r="A38" s="157">
        <v>44227</v>
      </c>
      <c r="B38" s="158">
        <v>15</v>
      </c>
      <c r="C38" s="161" t="s">
        <v>223</v>
      </c>
      <c r="D38" s="161" t="s">
        <v>198</v>
      </c>
      <c r="E38" s="162" t="s">
        <v>193</v>
      </c>
      <c r="F38" s="3"/>
    </row>
    <row r="39" spans="1:6" s="87" customFormat="1" x14ac:dyDescent="0.2">
      <c r="A39" s="157">
        <v>44227</v>
      </c>
      <c r="B39" s="158">
        <v>15</v>
      </c>
      <c r="C39" s="161" t="s">
        <v>224</v>
      </c>
      <c r="D39" s="161" t="s">
        <v>200</v>
      </c>
      <c r="E39" s="162" t="s">
        <v>193</v>
      </c>
      <c r="F39" s="3"/>
    </row>
    <row r="40" spans="1:6" s="87" customFormat="1" x14ac:dyDescent="0.2">
      <c r="A40" s="157">
        <v>44255</v>
      </c>
      <c r="B40" s="158">
        <v>0.94</v>
      </c>
      <c r="C40" s="161" t="s">
        <v>225</v>
      </c>
      <c r="D40" s="161" t="s">
        <v>195</v>
      </c>
      <c r="E40" s="162" t="s">
        <v>193</v>
      </c>
      <c r="F40" s="3"/>
    </row>
    <row r="41" spans="1:6" s="87" customFormat="1" x14ac:dyDescent="0.2">
      <c r="A41" s="157">
        <v>44255</v>
      </c>
      <c r="B41" s="158">
        <v>32</v>
      </c>
      <c r="C41" s="161" t="s">
        <v>226</v>
      </c>
      <c r="D41" s="161" t="s">
        <v>195</v>
      </c>
      <c r="E41" s="162" t="s">
        <v>193</v>
      </c>
      <c r="F41" s="3"/>
    </row>
    <row r="42" spans="1:6" s="87" customFormat="1" x14ac:dyDescent="0.2">
      <c r="A42" s="157">
        <v>44255</v>
      </c>
      <c r="B42" s="158">
        <v>15</v>
      </c>
      <c r="C42" s="161" t="s">
        <v>227</v>
      </c>
      <c r="D42" s="161" t="s">
        <v>198</v>
      </c>
      <c r="E42" s="162" t="s">
        <v>193</v>
      </c>
      <c r="F42" s="3"/>
    </row>
    <row r="43" spans="1:6" s="87" customFormat="1" x14ac:dyDescent="0.2">
      <c r="A43" s="157">
        <v>44255</v>
      </c>
      <c r="B43" s="158">
        <v>15</v>
      </c>
      <c r="C43" s="161" t="s">
        <v>228</v>
      </c>
      <c r="D43" s="161" t="s">
        <v>200</v>
      </c>
      <c r="E43" s="162" t="s">
        <v>193</v>
      </c>
      <c r="F43" s="3"/>
    </row>
    <row r="44" spans="1:6" s="87" customFormat="1" x14ac:dyDescent="0.2">
      <c r="A44" s="157">
        <v>44286</v>
      </c>
      <c r="B44" s="158">
        <v>1.63</v>
      </c>
      <c r="C44" s="161" t="s">
        <v>229</v>
      </c>
      <c r="D44" s="161" t="s">
        <v>195</v>
      </c>
      <c r="E44" s="162" t="s">
        <v>193</v>
      </c>
      <c r="F44" s="3"/>
    </row>
    <row r="45" spans="1:6" s="87" customFormat="1" x14ac:dyDescent="0.2">
      <c r="A45" s="157">
        <v>44286</v>
      </c>
      <c r="B45" s="158">
        <v>32</v>
      </c>
      <c r="C45" s="161" t="s">
        <v>230</v>
      </c>
      <c r="D45" s="161" t="s">
        <v>195</v>
      </c>
      <c r="E45" s="162" t="s">
        <v>193</v>
      </c>
      <c r="F45" s="3"/>
    </row>
    <row r="46" spans="1:6" s="87" customFormat="1" x14ac:dyDescent="0.2">
      <c r="A46" s="157">
        <v>44286</v>
      </c>
      <c r="B46" s="158">
        <v>15</v>
      </c>
      <c r="C46" s="161" t="s">
        <v>231</v>
      </c>
      <c r="D46" s="161" t="s">
        <v>198</v>
      </c>
      <c r="E46" s="162" t="s">
        <v>193</v>
      </c>
      <c r="F46" s="3"/>
    </row>
    <row r="47" spans="1:6" s="87" customFormat="1" x14ac:dyDescent="0.2">
      <c r="A47" s="157">
        <v>44286</v>
      </c>
      <c r="B47" s="158">
        <v>15</v>
      </c>
      <c r="C47" s="161" t="s">
        <v>232</v>
      </c>
      <c r="D47" s="161" t="s">
        <v>200</v>
      </c>
      <c r="E47" s="162" t="s">
        <v>193</v>
      </c>
      <c r="F47" s="3"/>
    </row>
    <row r="48" spans="1:6" s="87" customFormat="1" x14ac:dyDescent="0.2">
      <c r="A48" s="157">
        <v>44316</v>
      </c>
      <c r="B48" s="158">
        <v>1.97</v>
      </c>
      <c r="C48" s="161" t="s">
        <v>233</v>
      </c>
      <c r="D48" s="161" t="s">
        <v>195</v>
      </c>
      <c r="E48" s="162" t="s">
        <v>193</v>
      </c>
      <c r="F48" s="3"/>
    </row>
    <row r="49" spans="1:6" s="87" customFormat="1" x14ac:dyDescent="0.2">
      <c r="A49" s="157">
        <v>44316</v>
      </c>
      <c r="B49" s="158">
        <v>32</v>
      </c>
      <c r="C49" s="161" t="s">
        <v>234</v>
      </c>
      <c r="D49" s="161" t="s">
        <v>195</v>
      </c>
      <c r="E49" s="162" t="s">
        <v>193</v>
      </c>
      <c r="F49" s="3"/>
    </row>
    <row r="50" spans="1:6" s="87" customFormat="1" x14ac:dyDescent="0.2">
      <c r="A50" s="157">
        <v>44316</v>
      </c>
      <c r="B50" s="158">
        <v>15</v>
      </c>
      <c r="C50" s="161" t="s">
        <v>235</v>
      </c>
      <c r="D50" s="161" t="s">
        <v>198</v>
      </c>
      <c r="E50" s="162" t="s">
        <v>193</v>
      </c>
      <c r="F50" s="3"/>
    </row>
    <row r="51" spans="1:6" s="87" customFormat="1" x14ac:dyDescent="0.2">
      <c r="A51" s="157">
        <v>44316</v>
      </c>
      <c r="B51" s="158">
        <v>15</v>
      </c>
      <c r="C51" s="161" t="s">
        <v>236</v>
      </c>
      <c r="D51" s="161" t="s">
        <v>200</v>
      </c>
      <c r="E51" s="162" t="s">
        <v>193</v>
      </c>
      <c r="F51" s="3"/>
    </row>
    <row r="52" spans="1:6" s="87" customFormat="1" x14ac:dyDescent="0.2">
      <c r="A52" s="157">
        <v>44347</v>
      </c>
      <c r="B52" s="158">
        <v>1.94</v>
      </c>
      <c r="C52" s="161" t="s">
        <v>237</v>
      </c>
      <c r="D52" s="161" t="s">
        <v>195</v>
      </c>
      <c r="E52" s="162" t="s">
        <v>193</v>
      </c>
      <c r="F52" s="3"/>
    </row>
    <row r="53" spans="1:6" s="87" customFormat="1" x14ac:dyDescent="0.2">
      <c r="A53" s="157">
        <v>44347</v>
      </c>
      <c r="B53" s="158">
        <v>32</v>
      </c>
      <c r="C53" s="161" t="s">
        <v>238</v>
      </c>
      <c r="D53" s="161" t="s">
        <v>195</v>
      </c>
      <c r="E53" s="162" t="s">
        <v>193</v>
      </c>
      <c r="F53" s="3"/>
    </row>
    <row r="54" spans="1:6" s="87" customFormat="1" x14ac:dyDescent="0.2">
      <c r="A54" s="157">
        <v>44347</v>
      </c>
      <c r="B54" s="158">
        <v>15</v>
      </c>
      <c r="C54" s="161" t="s">
        <v>239</v>
      </c>
      <c r="D54" s="161" t="s">
        <v>198</v>
      </c>
      <c r="E54" s="162" t="s">
        <v>193</v>
      </c>
      <c r="F54" s="3"/>
    </row>
    <row r="55" spans="1:6" s="87" customFormat="1" x14ac:dyDescent="0.2">
      <c r="A55" s="157">
        <v>44347</v>
      </c>
      <c r="B55" s="158">
        <v>15</v>
      </c>
      <c r="C55" s="161" t="s">
        <v>240</v>
      </c>
      <c r="D55" s="161" t="s">
        <v>200</v>
      </c>
      <c r="E55" s="162" t="s">
        <v>193</v>
      </c>
      <c r="F55" s="3"/>
    </row>
    <row r="56" spans="1:6" s="87" customFormat="1" x14ac:dyDescent="0.2">
      <c r="A56" s="157">
        <v>44317</v>
      </c>
      <c r="B56" s="158">
        <v>1121.74</v>
      </c>
      <c r="C56" s="161" t="s">
        <v>241</v>
      </c>
      <c r="D56" s="161" t="s">
        <v>242</v>
      </c>
      <c r="E56" s="162" t="s">
        <v>193</v>
      </c>
      <c r="F56" s="3"/>
    </row>
    <row r="57" spans="1:6" s="87" customFormat="1" x14ac:dyDescent="0.2">
      <c r="A57" s="157">
        <v>44377</v>
      </c>
      <c r="B57" s="158">
        <v>2.0499999999999998</v>
      </c>
      <c r="C57" s="161" t="s">
        <v>246</v>
      </c>
      <c r="D57" s="161" t="s">
        <v>195</v>
      </c>
      <c r="E57" s="162" t="s">
        <v>193</v>
      </c>
      <c r="F57" s="3"/>
    </row>
    <row r="58" spans="1:6" s="87" customFormat="1" x14ac:dyDescent="0.2">
      <c r="A58" s="157">
        <v>44377</v>
      </c>
      <c r="B58" s="158">
        <v>32</v>
      </c>
      <c r="C58" s="161" t="s">
        <v>247</v>
      </c>
      <c r="D58" s="161" t="s">
        <v>195</v>
      </c>
      <c r="E58" s="162" t="s">
        <v>193</v>
      </c>
      <c r="F58" s="3"/>
    </row>
    <row r="59" spans="1:6" s="87" customFormat="1" x14ac:dyDescent="0.2">
      <c r="A59" s="157">
        <v>44377</v>
      </c>
      <c r="B59" s="158">
        <v>15</v>
      </c>
      <c r="C59" s="161" t="s">
        <v>248</v>
      </c>
      <c r="D59" s="161" t="s">
        <v>198</v>
      </c>
      <c r="E59" s="162" t="s">
        <v>193</v>
      </c>
      <c r="F59" s="3"/>
    </row>
    <row r="60" spans="1:6" s="87" customFormat="1" x14ac:dyDescent="0.2">
      <c r="A60" s="157">
        <v>44377</v>
      </c>
      <c r="B60" s="158">
        <v>15</v>
      </c>
      <c r="C60" s="161" t="s">
        <v>249</v>
      </c>
      <c r="D60" s="161" t="s">
        <v>200</v>
      </c>
      <c r="E60" s="162" t="s">
        <v>193</v>
      </c>
      <c r="F60" s="3"/>
    </row>
    <row r="61" spans="1:6" s="87" customFormat="1" hidden="1" x14ac:dyDescent="0.2">
      <c r="A61" s="137"/>
      <c r="B61" s="134"/>
      <c r="C61" s="138"/>
      <c r="D61" s="138"/>
      <c r="E61" s="139"/>
      <c r="F61" s="3"/>
    </row>
    <row r="62" spans="1:6" ht="34.5" customHeight="1" x14ac:dyDescent="0.2">
      <c r="A62" s="88" t="s">
        <v>151</v>
      </c>
      <c r="B62" s="97">
        <f>SUM(B11:B61)</f>
        <v>1881.69</v>
      </c>
      <c r="C62" s="106" t="str">
        <f>IF(SUBTOTAL(3,B11:B61)=SUBTOTAL(103,B11:B61),'Summary and sign-off'!$A$48,'Summary and sign-off'!$A$49)</f>
        <v>Check - there are no hidden rows with data</v>
      </c>
      <c r="D62" s="175" t="str">
        <f>IF('Summary and sign-off'!F59='Summary and sign-off'!F54,'Summary and sign-off'!A51,'Summary and sign-off'!A50)</f>
        <v>Check - each entry provides sufficient information</v>
      </c>
      <c r="E62" s="175"/>
      <c r="F62" s="37"/>
    </row>
    <row r="63" spans="1:6" ht="14.1" customHeight="1" x14ac:dyDescent="0.2">
      <c r="A63" s="38"/>
      <c r="B63" s="27"/>
      <c r="C63" s="20"/>
      <c r="D63" s="20"/>
      <c r="E63" s="20"/>
      <c r="F63" s="24"/>
    </row>
    <row r="64" spans="1:6" x14ac:dyDescent="0.2">
      <c r="A64" s="21" t="s">
        <v>152</v>
      </c>
      <c r="B64" s="20"/>
      <c r="C64" s="20"/>
      <c r="D64" s="20"/>
      <c r="E64" s="20"/>
      <c r="F64" s="24"/>
    </row>
    <row r="65" spans="1:6" ht="12.6" customHeight="1" x14ac:dyDescent="0.2">
      <c r="A65" s="23" t="s">
        <v>131</v>
      </c>
      <c r="B65" s="20"/>
      <c r="C65" s="20"/>
      <c r="D65" s="20"/>
      <c r="E65" s="20"/>
      <c r="F65" s="24"/>
    </row>
    <row r="66" spans="1:6" x14ac:dyDescent="0.2">
      <c r="A66" s="23" t="s">
        <v>79</v>
      </c>
      <c r="B66" s="25"/>
      <c r="C66" s="26"/>
      <c r="D66" s="26"/>
      <c r="E66" s="26"/>
      <c r="F66" s="27"/>
    </row>
    <row r="67" spans="1:6" x14ac:dyDescent="0.2">
      <c r="A67" s="31" t="s">
        <v>145</v>
      </c>
      <c r="B67" s="32"/>
      <c r="C67" s="27"/>
      <c r="D67" s="27"/>
      <c r="E67" s="27"/>
      <c r="F67" s="27"/>
    </row>
    <row r="68" spans="1:6" ht="12.75" customHeight="1" x14ac:dyDescent="0.2">
      <c r="A68" s="31" t="s">
        <v>146</v>
      </c>
      <c r="B68" s="39"/>
      <c r="C68" s="33"/>
      <c r="D68" s="33"/>
      <c r="E68" s="33"/>
      <c r="F68" s="33"/>
    </row>
    <row r="69" spans="1:6" x14ac:dyDescent="0.2">
      <c r="A69" s="38"/>
      <c r="B69" s="40"/>
      <c r="C69" s="20"/>
      <c r="D69" s="20"/>
      <c r="E69" s="20"/>
      <c r="F69" s="38"/>
    </row>
    <row r="70" spans="1:6" hidden="1" x14ac:dyDescent="0.2">
      <c r="A70" s="20"/>
      <c r="B70" s="20"/>
      <c r="C70" s="20"/>
      <c r="D70" s="20"/>
      <c r="E70" s="38"/>
    </row>
    <row r="71" spans="1:6" ht="12.75" hidden="1" customHeight="1" x14ac:dyDescent="0.2"/>
    <row r="72" spans="1:6" hidden="1" x14ac:dyDescent="0.2">
      <c r="A72" s="41"/>
      <c r="B72" s="41"/>
      <c r="C72" s="41"/>
      <c r="D72" s="41"/>
      <c r="E72" s="41"/>
      <c r="F72" s="24"/>
    </row>
    <row r="73" spans="1:6" hidden="1" x14ac:dyDescent="0.2">
      <c r="A73" s="41"/>
      <c r="B73" s="41"/>
      <c r="C73" s="41"/>
      <c r="D73" s="41"/>
      <c r="E73" s="41"/>
      <c r="F73" s="24"/>
    </row>
    <row r="74" spans="1:6" hidden="1" x14ac:dyDescent="0.2">
      <c r="A74" s="41"/>
      <c r="B74" s="41"/>
      <c r="C74" s="41"/>
      <c r="D74" s="41"/>
      <c r="E74" s="41"/>
      <c r="F74" s="24"/>
    </row>
    <row r="75" spans="1:6" hidden="1" x14ac:dyDescent="0.2">
      <c r="A75" s="41"/>
      <c r="B75" s="41"/>
      <c r="C75" s="41"/>
      <c r="D75" s="41"/>
      <c r="E75" s="41"/>
      <c r="F75" s="24"/>
    </row>
    <row r="76" spans="1:6" hidden="1" x14ac:dyDescent="0.2">
      <c r="A76" s="41"/>
      <c r="B76" s="41"/>
      <c r="C76" s="41"/>
      <c r="D76" s="41"/>
      <c r="E76" s="41"/>
      <c r="F76" s="24"/>
    </row>
    <row r="77" spans="1:6" hidden="1" x14ac:dyDescent="0.2"/>
    <row r="78" spans="1:6" hidden="1" x14ac:dyDescent="0.2"/>
    <row r="79" spans="1:6" hidden="1" x14ac:dyDescent="0.2"/>
    <row r="80" spans="1:6" hidden="1" x14ac:dyDescent="0.2"/>
    <row r="81" hidden="1" x14ac:dyDescent="0.2"/>
    <row r="82" hidden="1" x14ac:dyDescent="0.2"/>
    <row r="83" hidden="1" x14ac:dyDescent="0.2"/>
    <row r="84" hidden="1" x14ac:dyDescent="0.2"/>
    <row r="85" hidden="1" x14ac:dyDescent="0.2"/>
    <row r="86" hidden="1" x14ac:dyDescent="0.2"/>
    <row r="87" hidden="1" x14ac:dyDescent="0.2"/>
    <row r="88" x14ac:dyDescent="0.2"/>
    <row r="89" x14ac:dyDescent="0.2"/>
    <row r="90" x14ac:dyDescent="0.2"/>
  </sheetData>
  <sheetProtection sheet="1" formatCells="0" insertRows="0" deleteRows="0"/>
  <mergeCells count="10">
    <mergeCell ref="D62:E62"/>
    <mergeCell ref="B6:E6"/>
    <mergeCell ref="B5:E5"/>
    <mergeCell ref="B7:E7"/>
    <mergeCell ref="A1:E1"/>
    <mergeCell ref="B2:E2"/>
    <mergeCell ref="B3:E3"/>
    <mergeCell ref="B4:E4"/>
    <mergeCell ref="A9:E9"/>
    <mergeCell ref="A8:E8"/>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61">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A52 A53 A54 A55 A56 A57 A58 A59 A60">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sign-off'!$A$47</xm:f>
          </x14:formula1>
          <xm:sqref>B11:B61</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65"/>
  <sheetViews>
    <sheetView zoomScaleNormal="100" workbookViewId="0">
      <selection sqref="A1:F1"/>
    </sheetView>
  </sheetViews>
  <sheetFormatPr defaultColWidth="0" defaultRowHeight="12.75" zeroHeight="1" x14ac:dyDescent="0.2"/>
  <cols>
    <col min="1" max="1" width="35.7109375" style="16" customWidth="1"/>
    <col min="2" max="2" width="46.85546875" style="16" customWidth="1"/>
    <col min="3" max="3" width="22.140625" style="16" customWidth="1"/>
    <col min="4" max="4" width="25.42578125" style="16" customWidth="1"/>
    <col min="5" max="6" width="35.7109375" style="16" customWidth="1"/>
    <col min="7" max="7" width="38" style="16" customWidth="1"/>
    <col min="8" max="10" width="9.140625" style="16" hidden="1" customWidth="1"/>
    <col min="11" max="15" width="0" style="16" hidden="1" customWidth="1"/>
    <col min="16" max="16384" width="0" style="16" hidden="1"/>
  </cols>
  <sheetData>
    <row r="1" spans="1:7" ht="26.25" customHeight="1" x14ac:dyDescent="0.2">
      <c r="A1" s="171" t="s">
        <v>153</v>
      </c>
      <c r="B1" s="171"/>
      <c r="C1" s="171"/>
      <c r="D1" s="171"/>
      <c r="E1" s="171"/>
      <c r="F1" s="171"/>
    </row>
    <row r="2" spans="1:7" ht="21" customHeight="1" x14ac:dyDescent="0.2">
      <c r="A2" s="4" t="s">
        <v>52</v>
      </c>
      <c r="B2" s="174" t="str">
        <f>'Summary and sign-off'!B2:F2</f>
        <v>Tertiary Education Organisation</v>
      </c>
      <c r="C2" s="174"/>
      <c r="D2" s="174"/>
      <c r="E2" s="174"/>
      <c r="F2" s="174"/>
    </row>
    <row r="3" spans="1:7" ht="21" customHeight="1" x14ac:dyDescent="0.2">
      <c r="A3" s="4" t="s">
        <v>110</v>
      </c>
      <c r="B3" s="174" t="str">
        <f>'Summary and sign-off'!B3:F3</f>
        <v>Tim Fowler</v>
      </c>
      <c r="C3" s="174"/>
      <c r="D3" s="174"/>
      <c r="E3" s="174"/>
      <c r="F3" s="174"/>
    </row>
    <row r="4" spans="1:7" ht="21" customHeight="1" x14ac:dyDescent="0.2">
      <c r="A4" s="4" t="s">
        <v>111</v>
      </c>
      <c r="B4" s="174">
        <f>'Summary and sign-off'!B4:F4</f>
        <v>44013</v>
      </c>
      <c r="C4" s="174"/>
      <c r="D4" s="174"/>
      <c r="E4" s="174"/>
      <c r="F4" s="174"/>
    </row>
    <row r="5" spans="1:7" ht="21" customHeight="1" x14ac:dyDescent="0.2">
      <c r="A5" s="4" t="s">
        <v>112</v>
      </c>
      <c r="B5" s="174">
        <f>'Summary and sign-off'!B5:F5</f>
        <v>44377</v>
      </c>
      <c r="C5" s="174"/>
      <c r="D5" s="174"/>
      <c r="E5" s="174"/>
      <c r="F5" s="174"/>
    </row>
    <row r="6" spans="1:7" ht="21" customHeight="1" x14ac:dyDescent="0.2">
      <c r="A6" s="4" t="s">
        <v>154</v>
      </c>
      <c r="B6" s="169" t="s">
        <v>81</v>
      </c>
      <c r="C6" s="169"/>
      <c r="D6" s="169"/>
      <c r="E6" s="169"/>
      <c r="F6" s="169"/>
    </row>
    <row r="7" spans="1:7" ht="21" customHeight="1" x14ac:dyDescent="0.2">
      <c r="A7" s="4" t="s">
        <v>56</v>
      </c>
      <c r="B7" s="169" t="s">
        <v>83</v>
      </c>
      <c r="C7" s="169"/>
      <c r="D7" s="169"/>
      <c r="E7" s="169"/>
      <c r="F7" s="169"/>
    </row>
    <row r="8" spans="1:7" ht="36" customHeight="1" x14ac:dyDescent="0.2">
      <c r="A8" s="178" t="s">
        <v>155</v>
      </c>
      <c r="B8" s="178"/>
      <c r="C8" s="178"/>
      <c r="D8" s="178"/>
      <c r="E8" s="178"/>
      <c r="F8" s="178"/>
    </row>
    <row r="9" spans="1:7" ht="36" customHeight="1" x14ac:dyDescent="0.2">
      <c r="A9" s="186" t="s">
        <v>156</v>
      </c>
      <c r="B9" s="187"/>
      <c r="C9" s="187"/>
      <c r="D9" s="187"/>
      <c r="E9" s="187"/>
      <c r="F9" s="187"/>
    </row>
    <row r="10" spans="1:7" ht="39" customHeight="1" x14ac:dyDescent="0.2">
      <c r="A10" s="35" t="s">
        <v>117</v>
      </c>
      <c r="B10" s="151" t="s">
        <v>157</v>
      </c>
      <c r="C10" s="151" t="s">
        <v>158</v>
      </c>
      <c r="D10" s="151" t="s">
        <v>159</v>
      </c>
      <c r="E10" s="151" t="s">
        <v>160</v>
      </c>
      <c r="F10" s="151" t="s">
        <v>161</v>
      </c>
    </row>
    <row r="11" spans="1:7" s="87" customFormat="1" hidden="1" x14ac:dyDescent="0.2">
      <c r="A11" s="133"/>
      <c r="B11" s="138"/>
      <c r="C11" s="140"/>
      <c r="D11" s="138"/>
      <c r="E11" s="141"/>
      <c r="F11" s="139"/>
    </row>
    <row r="12" spans="1:7" s="87" customFormat="1" x14ac:dyDescent="0.2">
      <c r="A12" s="157"/>
      <c r="B12" s="163"/>
      <c r="C12" s="164"/>
      <c r="D12" s="163"/>
      <c r="E12" s="165"/>
      <c r="F12" s="166"/>
    </row>
    <row r="13" spans="1:7" s="87" customFormat="1" hidden="1" x14ac:dyDescent="0.2">
      <c r="A13" s="133"/>
      <c r="B13" s="138"/>
      <c r="C13" s="140"/>
      <c r="D13" s="138"/>
      <c r="E13" s="141"/>
      <c r="F13" s="139"/>
    </row>
    <row r="14" spans="1:7" ht="34.5" customHeight="1" x14ac:dyDescent="0.2">
      <c r="A14" s="152" t="s">
        <v>162</v>
      </c>
      <c r="B14" s="153" t="s">
        <v>163</v>
      </c>
      <c r="C14" s="154">
        <f>C15+C16</f>
        <v>0</v>
      </c>
      <c r="D14" s="155" t="str">
        <f>IF(SUBTOTAL(3,C11:C13)=SUBTOTAL(103,C11:C13),'Summary and sign-off'!$A$48,'Summary and sign-off'!$A$49)</f>
        <v>Check - there are no hidden rows with data</v>
      </c>
      <c r="E14" s="175" t="str">
        <f>IF('Summary and sign-off'!F60='Summary and sign-off'!F54,'Summary and sign-off'!A52,'Summary and sign-off'!A50)</f>
        <v>Check - each entry provides sufficient information</v>
      </c>
      <c r="F14" s="175"/>
      <c r="G14" s="87"/>
    </row>
    <row r="15" spans="1:7" ht="25.5" customHeight="1" x14ac:dyDescent="0.25">
      <c r="A15" s="89"/>
      <c r="B15" s="90" t="s">
        <v>96</v>
      </c>
      <c r="C15" s="91">
        <f>COUNTIF(C11:C13,'Summary and sign-off'!A45)</f>
        <v>0</v>
      </c>
      <c r="D15" s="17"/>
      <c r="E15" s="18"/>
      <c r="F15" s="19"/>
    </row>
    <row r="16" spans="1:7" ht="25.5" customHeight="1" x14ac:dyDescent="0.25">
      <c r="A16" s="89"/>
      <c r="B16" s="90" t="s">
        <v>97</v>
      </c>
      <c r="C16" s="91">
        <f>COUNTIF(C11:C13,'Summary and sign-off'!A46)</f>
        <v>0</v>
      </c>
      <c r="D16" s="17"/>
      <c r="E16" s="18"/>
      <c r="F16" s="19"/>
    </row>
    <row r="17" spans="1:6" x14ac:dyDescent="0.2">
      <c r="A17" s="20"/>
      <c r="B17" s="21"/>
      <c r="C17" s="20"/>
      <c r="D17" s="22"/>
      <c r="E17" s="22"/>
      <c r="F17" s="20"/>
    </row>
    <row r="18" spans="1:6" x14ac:dyDescent="0.2">
      <c r="A18" s="21" t="s">
        <v>152</v>
      </c>
      <c r="B18" s="21"/>
      <c r="C18" s="21"/>
      <c r="D18" s="21"/>
      <c r="E18" s="21"/>
      <c r="F18" s="21"/>
    </row>
    <row r="19" spans="1:6" ht="12.6" customHeight="1" x14ac:dyDescent="0.2">
      <c r="A19" s="23" t="s">
        <v>131</v>
      </c>
      <c r="B19" s="20"/>
      <c r="C19" s="20"/>
      <c r="D19" s="20"/>
      <c r="E19" s="20"/>
      <c r="F19" s="24"/>
    </row>
    <row r="20" spans="1:6" x14ac:dyDescent="0.2">
      <c r="A20" s="23" t="s">
        <v>79</v>
      </c>
      <c r="B20" s="25"/>
      <c r="C20" s="26"/>
      <c r="D20" s="26"/>
      <c r="E20" s="26"/>
      <c r="F20" s="27"/>
    </row>
    <row r="21" spans="1:6" x14ac:dyDescent="0.2">
      <c r="A21" s="23" t="s">
        <v>164</v>
      </c>
      <c r="B21" s="28"/>
      <c r="C21" s="28"/>
      <c r="D21" s="28"/>
      <c r="E21" s="28"/>
      <c r="F21" s="28"/>
    </row>
    <row r="22" spans="1:6" ht="12.75" customHeight="1" x14ac:dyDescent="0.2">
      <c r="A22" s="23" t="s">
        <v>165</v>
      </c>
      <c r="B22" s="20"/>
      <c r="C22" s="20"/>
      <c r="D22" s="20"/>
      <c r="E22" s="20"/>
      <c r="F22" s="20"/>
    </row>
    <row r="23" spans="1:6" ht="12.95" customHeight="1" x14ac:dyDescent="0.2">
      <c r="A23" s="29" t="s">
        <v>166</v>
      </c>
      <c r="B23" s="30"/>
      <c r="C23" s="30"/>
      <c r="D23" s="30"/>
      <c r="E23" s="30"/>
      <c r="F23" s="30"/>
    </row>
    <row r="24" spans="1:6" x14ac:dyDescent="0.2">
      <c r="A24" s="31" t="s">
        <v>167</v>
      </c>
      <c r="B24" s="32"/>
      <c r="C24" s="27"/>
      <c r="D24" s="27"/>
      <c r="E24" s="27"/>
      <c r="F24" s="27"/>
    </row>
    <row r="25" spans="1:6" ht="12.75" customHeight="1" x14ac:dyDescent="0.2">
      <c r="A25" s="31" t="s">
        <v>146</v>
      </c>
      <c r="B25" s="23"/>
      <c r="C25" s="33"/>
      <c r="D25" s="33"/>
      <c r="E25" s="33"/>
      <c r="F25" s="33"/>
    </row>
    <row r="26" spans="1:6" ht="12.75" customHeight="1" x14ac:dyDescent="0.2">
      <c r="A26" s="23"/>
      <c r="B26" s="23"/>
      <c r="C26" s="33"/>
      <c r="D26" s="33"/>
      <c r="E26" s="33"/>
      <c r="F26" s="33"/>
    </row>
    <row r="27" spans="1:6" ht="12.75" hidden="1" customHeight="1" x14ac:dyDescent="0.2">
      <c r="A27" s="23"/>
      <c r="B27" s="23"/>
      <c r="C27" s="33"/>
      <c r="D27" s="33"/>
      <c r="E27" s="33"/>
      <c r="F27" s="33"/>
    </row>
    <row r="28" spans="1:6" hidden="1" x14ac:dyDescent="0.2"/>
    <row r="29" spans="1:6" hidden="1" x14ac:dyDescent="0.2"/>
    <row r="30" spans="1:6" hidden="1" x14ac:dyDescent="0.2">
      <c r="A30" s="21"/>
      <c r="B30" s="21"/>
      <c r="C30" s="21"/>
      <c r="D30" s="21"/>
      <c r="E30" s="21"/>
      <c r="F30" s="21"/>
    </row>
    <row r="31" spans="1:6" hidden="1" x14ac:dyDescent="0.2">
      <c r="A31" s="21"/>
      <c r="B31" s="21"/>
      <c r="C31" s="21"/>
      <c r="D31" s="21"/>
      <c r="E31" s="21"/>
      <c r="F31" s="21"/>
    </row>
    <row r="32" spans="1:6" hidden="1" x14ac:dyDescent="0.2">
      <c r="A32" s="21"/>
      <c r="B32" s="21"/>
      <c r="C32" s="21"/>
      <c r="D32" s="21"/>
      <c r="E32" s="21"/>
      <c r="F32" s="21"/>
    </row>
    <row r="33" spans="1:6" hidden="1" x14ac:dyDescent="0.2">
      <c r="A33" s="21"/>
      <c r="B33" s="21"/>
      <c r="C33" s="21"/>
      <c r="D33" s="21"/>
      <c r="E33" s="21"/>
      <c r="F33" s="21"/>
    </row>
    <row r="34" spans="1:6" hidden="1" x14ac:dyDescent="0.2">
      <c r="A34" s="21"/>
      <c r="B34" s="21"/>
      <c r="C34" s="21"/>
      <c r="D34" s="21"/>
      <c r="E34" s="21"/>
      <c r="F34" s="21"/>
    </row>
    <row r="35" spans="1:6" hidden="1" x14ac:dyDescent="0.2"/>
    <row r="36" spans="1:6" hidden="1" x14ac:dyDescent="0.2"/>
    <row r="37" spans="1:6" hidden="1" x14ac:dyDescent="0.2"/>
    <row r="38" spans="1:6" hidden="1" x14ac:dyDescent="0.2"/>
    <row r="39" spans="1:6" hidden="1" x14ac:dyDescent="0.2"/>
    <row r="40" spans="1:6" hidden="1" x14ac:dyDescent="0.2"/>
    <row r="41" spans="1:6" hidden="1" x14ac:dyDescent="0.2"/>
    <row r="42" spans="1:6" hidden="1" x14ac:dyDescent="0.2"/>
    <row r="43" spans="1:6" hidden="1" x14ac:dyDescent="0.2"/>
    <row r="44" spans="1:6" hidden="1" x14ac:dyDescent="0.2"/>
    <row r="45" spans="1:6" hidden="1" x14ac:dyDescent="0.2"/>
    <row r="46" spans="1:6" hidden="1" x14ac:dyDescent="0.2"/>
    <row r="47" spans="1:6" hidden="1" x14ac:dyDescent="0.2"/>
    <row r="48" spans="1:6" hidden="1" x14ac:dyDescent="0.2"/>
    <row r="49" hidden="1" x14ac:dyDescent="0.2"/>
    <row r="50" hidden="1" x14ac:dyDescent="0.2"/>
    <row r="51" hidden="1" x14ac:dyDescent="0.2"/>
    <row r="52" hidden="1" x14ac:dyDescent="0.2"/>
    <row r="53" hidden="1" x14ac:dyDescent="0.2"/>
    <row r="54" hidden="1"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sheetData>
  <sheetProtection sheet="1" formatCells="0" insertRows="0" deleteRows="0"/>
  <dataConsolidate/>
  <mergeCells count="10">
    <mergeCell ref="E14:F14"/>
    <mergeCell ref="A8:F8"/>
    <mergeCell ref="A1:F1"/>
    <mergeCell ref="A9:F9"/>
    <mergeCell ref="B2:F2"/>
    <mergeCell ref="B3:F3"/>
    <mergeCell ref="B4:F4"/>
    <mergeCell ref="B7:F7"/>
    <mergeCell ref="B5:F5"/>
    <mergeCell ref="B6:F6"/>
  </mergeCells>
  <dataValidations count="3">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 A13">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 30 June) will raise an alert. Check entry and select 'Yes' to accept/continue." sqref="A12">
      <formula1>$B$4</formula1>
      <formula2>$B$5</formula2>
    </dataValidation>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 type="list" allowBlank="1" showInputMessage="1" showErrorMessage="1" error="Use the drop down list (at the right of the cell)">
          <x14:formula1>
            <xm:f>'Summary and sign-off'!$A$45:$A$46</xm:f>
          </x14:formula1>
          <xm:sqref>C11:C13</xm:sqref>
        </x14:dataValidation>
        <x14:dataValidation type="list" errorStyle="information" operator="greaterThan" allowBlank="1" showInputMessage="1" prompt="Provide specific $ value if possible">
          <x14:formula1>
            <xm:f>'Summary and sign-off'!$A$39:$A$44</xm:f>
          </x14:formula1>
          <xm:sqref>E11:E13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149" ma:contentTypeDescription="" ma:contentTypeScope="" ma:versionID="c4f1a3949722396ccc74c925703dd5ab">
  <xsd:schema xmlns:xsd="http://www.w3.org/2001/XMLSchema" xmlns:xs="http://www.w3.org/2001/XMLSchema" xmlns:p="http://schemas.microsoft.com/office/2006/metadata/properties" xmlns:ns2="12165527-d881-4234-97f9-ee139a3f0c31" targetNamespace="http://schemas.microsoft.com/office/2006/metadata/properties" ma:root="true" ma:fieldsID="4545a69ead8714916461d255f032afb7"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element name="_dlc_DocId" ma:index="22" nillable="true" ma:displayName="Document ID Value" ma:description="The value of the document ID assigned to this item." ma:internalName="_dlc_DocId" ma:readOnly="true">
      <xsd:simpleType>
        <xsd:restriction base="dms:Text"/>
      </xsd:simpleType>
    </xsd:element>
    <xsd:element name="_dlc_DocIdUrl" ma:index="2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Key_x0020_Version xmlns="12165527-d881-4234-97f9-ee139a3f0c31">false</Key_x0020_Version>
    <DOCNUM xmlns="12165527-d881-4234-97f9-ee139a3f0c31" xsi:nil="true"/>
    <Business_x0020_Unit xmlns="12165527-d881-4234-97f9-ee139a3f0c31" xsi:nil="true"/>
    <Cabinet_x0020_Committee xmlns="12165527-d881-4234-97f9-ee139a3f0c31" xsi:nil="true"/>
    <Security_x0020_Classification xmlns="12165527-d881-4234-97f9-ee139a3f0c31" xsi:nil="true"/>
    <Endorsement xmlns="12165527-d881-4234-97f9-ee139a3f0c31" xsi:nil="true"/>
    <File_x0020_No xmlns="12165527-d881-4234-97f9-ee139a3f0c31" xsi:nil="true"/>
    <Class xmlns="12165527-d881-4234-97f9-ee139a3f0c31" xsi:nil="true"/>
    <Precedents xmlns="12165527-d881-4234-97f9-ee139a3f0c31" xsi:nil="true"/>
    <RM_x0020_DOC_x0020_ID xmlns="12165527-d881-4234-97f9-ee139a3f0c31" xsi:nil="true"/>
    <Sec_x0020_Review xmlns="12165527-d881-4234-97f9-ee139a3f0c31" xsi:nil="true"/>
    <SubClass xmlns="12165527-d881-4234-97f9-ee139a3f0c31" xsi:nil="true"/>
    <iManageAuthor xmlns="12165527-d881-4234-97f9-ee139a3f0c31" xsi:nil="true"/>
    <_dlc_DocId xmlns="12165527-d881-4234-97f9-ee139a3f0c31">SSCNZ-871057456-822237</_dlc_DocId>
    <_dlc_DocIdUrl xmlns="12165527-d881-4234-97f9-ee139a3f0c31">
      <Url>https://sscnz.sharepoint.com/sites/sscdms/66262/_layouts/15/DocIdRedir.aspx?ID=SSCNZ-871057456-822237</Url>
      <Description>SSCNZ-871057456-822237</Description>
    </_dlc_DocIdUrl>
  </documentManagement>
</p:properties>
</file>

<file path=customXml/item5.xml><?xml version="1.0" encoding="utf-8"?>
<metadata xmlns="http://www.objective.com/ecm/document/metadata/DC4691BF00A443899034738234036697" version="1.0.0">
  <systemFields>
    <field name="Objective-Id">
      <value order="0">A1721274</value>
    </field>
    <field name="Objective-Title">
      <value order="0">CE-Gifts-Benefits-Expenses-Disclosure-Workbook 20-21</value>
    </field>
    <field name="Objective-Description">
      <value order="0"/>
    </field>
    <field name="Objective-CreationStamp">
      <value order="0">2021-06-30T21:24:17Z</value>
    </field>
    <field name="Objective-IsApproved">
      <value order="0">false</value>
    </field>
    <field name="Objective-IsPublished">
      <value order="0">true</value>
    </field>
    <field name="Objective-DatePublished">
      <value order="0">2021-07-22T20:17:38Z</value>
    </field>
    <field name="Objective-ModificationStamp">
      <value order="0">2021-07-22T20:17:38Z</value>
    </field>
    <field name="Objective-Owner">
      <value order="0">Mike Ravine</value>
    </field>
    <field name="Objective-Path">
      <value order="0">Objective Global Folder:TEC Global Folder (fA27):Finance:Financial Accounting:Month End:FN-A-Month End- 2020 - 2021:12 June 2021 - Month End 2020 - 2021</value>
    </field>
    <field name="Objective-Parent">
      <value order="0">12 June 2021 - Month End 2020 - 2021</value>
    </field>
    <field name="Objective-State">
      <value order="0">Published</value>
    </field>
    <field name="Objective-VersionId">
      <value order="0">vA3862456</value>
    </field>
    <field name="Objective-Version">
      <value order="0">2.0</value>
    </field>
    <field name="Objective-VersionNumber">
      <value order="0">8</value>
    </field>
    <field name="Objective-VersionComment">
      <value order="0"/>
    </field>
    <field name="Objective-FileNumber">
      <value order="0">FN-A-08-19/20-0984</value>
    </field>
    <field name="Objective-Classification">
      <value order="0"/>
    </field>
    <field name="Objective-Caveats">
      <value order="0"/>
    </field>
  </systemFields>
  <catalogues>
    <catalogue name="Document Type Catalogue" type="type" ori="id:cA6">
      <field name="Objective-Reference">
        <value order="0"/>
      </field>
      <field name="Objective-Date">
        <value order="0"/>
      </field>
      <field name="Objective-Action">
        <value order="0"/>
      </field>
      <field name="Objective-Responsible">
        <value order="0"/>
      </field>
      <field name="Objective-Financial Year">
        <value order="0"/>
      </field>
      <field name="Objective-Calendar Year">
        <value order="0"/>
      </field>
      <field name="Objective-EDUMIS Number">
        <value order="0"/>
      </field>
      <field name="Objective-Sub Sector">
        <value order="0"/>
      </field>
      <field name="Objective-Fund Name">
        <value order="0"/>
      </field>
      <field name="Objective-Connect Creator">
        <value order="0"/>
      </field>
    </catalogue>
  </catalogues>
</metadata>
</file>

<file path=customXml/itemProps1.xml><?xml version="1.0" encoding="utf-8"?>
<ds:datastoreItem xmlns:ds="http://schemas.openxmlformats.org/officeDocument/2006/customXml" ds:itemID="{239DBCAB-6875-4133-81DD-45924FC1DF38}">
  <ds:schemaRefs>
    <ds:schemaRef ds:uri="http://schemas.microsoft.com/sharepoint/events"/>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5409EB03-4EF2-44FB-838F-B275048CB61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579D7F4-D0D7-4BCB-BBEA-E7C37A64913E}">
  <ds:schemaRefs>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http://schemas.microsoft.com/office/2006/documentManagement/types"/>
    <ds:schemaRef ds:uri="12165527-d881-4234-97f9-ee139a3f0c31"/>
    <ds:schemaRef ds:uri="http://www.w3.org/XML/1998/namespace"/>
  </ds:schemaRefs>
</ds:datastoreItem>
</file>

<file path=customXml/itemProps5.xml><?xml version="1.0" encoding="utf-8"?>
<ds:datastoreItem xmlns:ds="http://schemas.openxmlformats.org/officeDocument/2006/customXml" ds:itemID="{5745109E-2DDF-40CB-AC2B-FF9B10C90820}">
  <ds:schemaRefs>
    <ds:schemaRef ds:uri="http://www.objective.com/ecm/document/metadata/DC4691BF00A44389903473823403669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Guidance for agencies</vt:lpstr>
      <vt:lpstr>Summary and sign-off</vt:lpstr>
      <vt:lpstr>Travel</vt:lpstr>
      <vt:lpstr>Hospitality</vt:lpstr>
      <vt:lpstr>All other expenses</vt:lpstr>
      <vt:lpstr>Gifts and benefits</vt:lpstr>
      <vt:lpstr>'All other expenses'!Print_Area</vt:lpstr>
      <vt:lpstr>'Gifts and benefits'!Print_Area</vt:lpstr>
      <vt:lpstr>'Guidance for agencies'!Print_Area</vt:lpstr>
      <vt:lpstr>Hospitality!Print_Area</vt:lpstr>
      <vt:lpstr>'Summary and sign-off'!Print_Area</vt:lpstr>
      <vt:lpstr>Travel!Print_Area</vt:lpstr>
    </vt:vector>
  </TitlesOfParts>
  <Manager/>
  <Company>SSC</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subject/>
  <dc:creator>TEC</dc:creator>
  <cp:keywords/>
  <dc:description/>
  <cp:lastModifiedBy>Carolyn Lankow</cp:lastModifiedBy>
  <cp:revision/>
  <dcterms:created xsi:type="dcterms:W3CDTF">2010-10-17T20:59:02Z</dcterms:created>
  <dcterms:modified xsi:type="dcterms:W3CDTF">2021-07-22T20:29:55Z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y fmtid="{D5CDD505-2E9C-101B-9397-08002B2CF9AE}" pid="7" name="AuthorIds_UIVersion_3585">
    <vt:lpwstr>122</vt:lpwstr>
  </property>
  <property fmtid="{D5CDD505-2E9C-101B-9397-08002B2CF9AE}" pid="8" name="AuthorIds_UIVersion_3587">
    <vt:lpwstr>122</vt:lpwstr>
  </property>
  <property fmtid="{D5CDD505-2E9C-101B-9397-08002B2CF9AE}" pid="9" name="_dlc_DocIdItemGuid">
    <vt:lpwstr>7132db39-8620-438b-a768-7a99ec14233a</vt:lpwstr>
  </property>
  <property fmtid="{D5CDD505-2E9C-101B-9397-08002B2CF9AE}" pid="10" name="SharedWithUsers">
    <vt:lpwstr>87;#Ken Smart;#157;#Nehalkumar patel</vt:lpwstr>
  </property>
  <property fmtid="{D5CDD505-2E9C-101B-9397-08002B2CF9AE}" pid="11" name="Objective-Id">
    <vt:lpwstr>A1721274</vt:lpwstr>
  </property>
  <property fmtid="{D5CDD505-2E9C-101B-9397-08002B2CF9AE}" pid="12" name="Objective-Title">
    <vt:lpwstr>CE-Gifts-Benefits-Expenses-Disclosure-Workbook 20-21</vt:lpwstr>
  </property>
  <property fmtid="{D5CDD505-2E9C-101B-9397-08002B2CF9AE}" pid="13" name="Objective-Description">
    <vt:lpwstr/>
  </property>
  <property fmtid="{D5CDD505-2E9C-101B-9397-08002B2CF9AE}" pid="14" name="Objective-CreationStamp">
    <vt:filetime>2021-06-30T21:24:25Z</vt:filetime>
  </property>
  <property fmtid="{D5CDD505-2E9C-101B-9397-08002B2CF9AE}" pid="15" name="Objective-IsApproved">
    <vt:bool>false</vt:bool>
  </property>
  <property fmtid="{D5CDD505-2E9C-101B-9397-08002B2CF9AE}" pid="16" name="Objective-IsPublished">
    <vt:bool>true</vt:bool>
  </property>
  <property fmtid="{D5CDD505-2E9C-101B-9397-08002B2CF9AE}" pid="17" name="Objective-DatePublished">
    <vt:filetime>2021-07-22T20:17:38Z</vt:filetime>
  </property>
  <property fmtid="{D5CDD505-2E9C-101B-9397-08002B2CF9AE}" pid="18" name="Objective-ModificationStamp">
    <vt:filetime>2021-07-22T20:17:38Z</vt:filetime>
  </property>
  <property fmtid="{D5CDD505-2E9C-101B-9397-08002B2CF9AE}" pid="19" name="Objective-Owner">
    <vt:lpwstr>Mike Ravine</vt:lpwstr>
  </property>
  <property fmtid="{D5CDD505-2E9C-101B-9397-08002B2CF9AE}" pid="20" name="Objective-Path">
    <vt:lpwstr>Objective Global Folder:TEC Global Folder (fA27):Finance:Financial Accounting:Month End:FN-A-Month End- 2020 - 2021:12 June 2021 - Month End 2020 - 2021:</vt:lpwstr>
  </property>
  <property fmtid="{D5CDD505-2E9C-101B-9397-08002B2CF9AE}" pid="21" name="Objective-Parent">
    <vt:lpwstr>12 June 2021 - Month End 2020 - 2021</vt:lpwstr>
  </property>
  <property fmtid="{D5CDD505-2E9C-101B-9397-08002B2CF9AE}" pid="22" name="Objective-State">
    <vt:lpwstr>Published</vt:lpwstr>
  </property>
  <property fmtid="{D5CDD505-2E9C-101B-9397-08002B2CF9AE}" pid="23" name="Objective-VersionId">
    <vt:lpwstr>vA3862456</vt:lpwstr>
  </property>
  <property fmtid="{D5CDD505-2E9C-101B-9397-08002B2CF9AE}" pid="24" name="Objective-Version">
    <vt:lpwstr>2.0</vt:lpwstr>
  </property>
  <property fmtid="{D5CDD505-2E9C-101B-9397-08002B2CF9AE}" pid="25" name="Objective-VersionNumber">
    <vt:r8>8</vt:r8>
  </property>
  <property fmtid="{D5CDD505-2E9C-101B-9397-08002B2CF9AE}" pid="26" name="Objective-VersionComment">
    <vt:lpwstr/>
  </property>
  <property fmtid="{D5CDD505-2E9C-101B-9397-08002B2CF9AE}" pid="27" name="Objective-FileNumber">
    <vt:lpwstr>FN-A-08-19/20-0984</vt:lpwstr>
  </property>
  <property fmtid="{D5CDD505-2E9C-101B-9397-08002B2CF9AE}" pid="28" name="Objective-Classification">
    <vt:lpwstr>[Inherited - none]</vt:lpwstr>
  </property>
  <property fmtid="{D5CDD505-2E9C-101B-9397-08002B2CF9AE}" pid="29" name="Objective-Caveats">
    <vt:lpwstr/>
  </property>
  <property fmtid="{D5CDD505-2E9C-101B-9397-08002B2CF9AE}" pid="30" name="Objective-Reference">
    <vt:lpwstr/>
  </property>
  <property fmtid="{D5CDD505-2E9C-101B-9397-08002B2CF9AE}" pid="31" name="Objective-Date">
    <vt:lpwstr/>
  </property>
  <property fmtid="{D5CDD505-2E9C-101B-9397-08002B2CF9AE}" pid="32" name="Objective-Action">
    <vt:lpwstr/>
  </property>
  <property fmtid="{D5CDD505-2E9C-101B-9397-08002B2CF9AE}" pid="33" name="Objective-Responsible">
    <vt:lpwstr/>
  </property>
  <property fmtid="{D5CDD505-2E9C-101B-9397-08002B2CF9AE}" pid="34" name="Objective-Financial Year">
    <vt:lpwstr/>
  </property>
  <property fmtid="{D5CDD505-2E9C-101B-9397-08002B2CF9AE}" pid="35" name="Objective-Calendar Year">
    <vt:lpwstr/>
  </property>
  <property fmtid="{D5CDD505-2E9C-101B-9397-08002B2CF9AE}" pid="36" name="Objective-EDUMIS Number">
    <vt:lpwstr/>
  </property>
  <property fmtid="{D5CDD505-2E9C-101B-9397-08002B2CF9AE}" pid="37" name="Objective-Sub Sector">
    <vt:lpwstr/>
  </property>
  <property fmtid="{D5CDD505-2E9C-101B-9397-08002B2CF9AE}" pid="38" name="Objective-Fund Name">
    <vt:lpwstr/>
  </property>
  <property fmtid="{D5CDD505-2E9C-101B-9397-08002B2CF9AE}" pid="39" name="Objective-Connect Creator">
    <vt:lpwstr/>
  </property>
  <property fmtid="{D5CDD505-2E9C-101B-9397-08002B2CF9AE}" pid="40" name="Objective-Comment">
    <vt:lpwstr/>
  </property>
</Properties>
</file>