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0" windowWidth="19440" windowHeight="12120" tabRatio="822" firstSheet="1" activeTab="1"/>
  </bookViews>
  <sheets>
    <sheet name="Contextual" sheetId="1" r:id="rId1"/>
    <sheet name="Summary" sheetId="2" r:id="rId2"/>
    <sheet name="Table B46-B79 (2006-2003)" sheetId="3" r:id="rId3"/>
  </sheets>
  <definedNames>
    <definedName name="_xlnm.Print_Area" localSheetId="0">'Contextual'!$A$1:$AD$18</definedName>
  </definedNames>
  <calcPr fullCalcOnLoad="1"/>
</workbook>
</file>

<file path=xl/sharedStrings.xml><?xml version="1.0" encoding="utf-8"?>
<sst xmlns="http://schemas.openxmlformats.org/spreadsheetml/2006/main" count="1908" uniqueCount="432">
  <si>
    <t>TEO Name</t>
  </si>
  <si>
    <t>No of A's*</t>
  </si>
  <si>
    <t>Staff rated B*
%</t>
  </si>
  <si>
    <t>No of B's*</t>
  </si>
  <si>
    <t>Staff rated C*
%</t>
  </si>
  <si>
    <t>No of C's*</t>
  </si>
  <si>
    <t>Staff rated C(NE)*
%</t>
  </si>
  <si>
    <t>No of C(NE)'s*</t>
  </si>
  <si>
    <t>Staff rated R*
%</t>
  </si>
  <si>
    <t>No of R's*</t>
  </si>
  <si>
    <t>Staff rated R(NE)*
%</t>
  </si>
  <si>
    <t>No of R(NE)'s*</t>
  </si>
  <si>
    <t>Averages &amp; totals</t>
  </si>
  <si>
    <t>Biological Sciences</t>
  </si>
  <si>
    <t>Education</t>
  </si>
  <si>
    <t>Accounting and Finance</t>
  </si>
  <si>
    <t>Chemistry</t>
  </si>
  <si>
    <t>Design</t>
  </si>
  <si>
    <t>Economics</t>
  </si>
  <si>
    <t>Law</t>
  </si>
  <si>
    <t>Pharmacy</t>
  </si>
  <si>
    <t>Philosophy</t>
  </si>
  <si>
    <t>Physics</t>
  </si>
  <si>
    <t>Psychology</t>
  </si>
  <si>
    <t>Sport and Exercise Science</t>
  </si>
  <si>
    <t>Statistics</t>
  </si>
  <si>
    <t>Eastern Institute of Technology</t>
  </si>
  <si>
    <t>Lincoln University</t>
  </si>
  <si>
    <t>Manukau Institute of Technology</t>
  </si>
  <si>
    <t>Massey University</t>
  </si>
  <si>
    <t>University of Auckland</t>
  </si>
  <si>
    <t>University of Canterbury</t>
  </si>
  <si>
    <t>University of Waikato</t>
  </si>
  <si>
    <t>Victoria University of Wellington</t>
  </si>
  <si>
    <t>Waikato Institute of Technology</t>
  </si>
  <si>
    <t>AUT University</t>
  </si>
  <si>
    <t>University of Otago</t>
  </si>
  <si>
    <t>Te Whare Wananga O Awanuiarangi</t>
  </si>
  <si>
    <t>Unitec New Zealand</t>
  </si>
  <si>
    <t>Open Polytechnic of New Zealand</t>
  </si>
  <si>
    <t>Other</t>
  </si>
  <si>
    <t>Northland Polytechnic</t>
  </si>
  <si>
    <t>Otago Polytechnic</t>
  </si>
  <si>
    <t>Christchurch Polytechnic Institute of Technology</t>
  </si>
  <si>
    <t>Wellington Institute of Technology</t>
  </si>
  <si>
    <t>Whitecliffe College of Arts and Design</t>
  </si>
  <si>
    <t>AIS St Helens</t>
  </si>
  <si>
    <t>Bethlehem Institute of Education</t>
  </si>
  <si>
    <t>Carey Baptist College</t>
  </si>
  <si>
    <t>Good Shepherd College - Te Hepara Pai</t>
  </si>
  <si>
    <t>Laidlaw College Inc</t>
  </si>
  <si>
    <t>New Zealand College of Chiropractic</t>
  </si>
  <si>
    <t>New Zealand Tertiary College</t>
  </si>
  <si>
    <t>Whitireia Community Polytechnic</t>
  </si>
  <si>
    <t>Table A-1: TEO Results - All TEOs</t>
  </si>
  <si>
    <t>Averages &amp; totals (med)</t>
  </si>
  <si>
    <t>Averages &amp; totals (small)</t>
  </si>
  <si>
    <t>Funded Eps</t>
  </si>
  <si>
    <t>No. of funded EPs*</t>
  </si>
  <si>
    <t>AQS-N*</t>
  </si>
  <si>
    <t>EFTS</t>
  </si>
  <si>
    <t>AQS-E* (30)</t>
  </si>
  <si>
    <t>Staff (FTE)</t>
  </si>
  <si>
    <t>AQS-S* (2)</t>
  </si>
  <si>
    <t>AQS-S* (10)</t>
  </si>
  <si>
    <t>AQS-E* (10)</t>
  </si>
  <si>
    <t>Applied Science</t>
  </si>
  <si>
    <t>Art and Design</t>
  </si>
  <si>
    <t>Business</t>
  </si>
  <si>
    <t>Computing and Information Sciences</t>
  </si>
  <si>
    <t>Engineering</t>
  </si>
  <si>
    <t>Accounting &amp; Finance</t>
  </si>
  <si>
    <t>Applied Language Studies</t>
  </si>
  <si>
    <t>Communication Studies</t>
  </si>
  <si>
    <t>Computer and Information Sciences</t>
  </si>
  <si>
    <t>Management</t>
  </si>
  <si>
    <t>Social Sciences</t>
  </si>
  <si>
    <t>DNP</t>
  </si>
  <si>
    <t>Postgraduate Studies</t>
  </si>
  <si>
    <t>Teacher Education</t>
  </si>
  <si>
    <t>ACE Education</t>
  </si>
  <si>
    <t>Agricultural and Primary Products</t>
  </si>
  <si>
    <t>Bio Sciences</t>
  </si>
  <si>
    <t>Computer Systems</t>
  </si>
  <si>
    <t>Economics and Financial Systems</t>
  </si>
  <si>
    <t>Environmental and Natural Resources</t>
  </si>
  <si>
    <t>Food and Health</t>
  </si>
  <si>
    <t>Marketing and Management</t>
  </si>
  <si>
    <t>Department of Marketing</t>
  </si>
  <si>
    <t>CoB Dept of Applied &amp; Intnl Econmc</t>
  </si>
  <si>
    <t>CoB Dept of Comm &amp; Journalism</t>
  </si>
  <si>
    <t>CoB Dept of Commerce</t>
  </si>
  <si>
    <t>CoB Dept of Human Resource Mngmnt</t>
  </si>
  <si>
    <t>CoB Dept of Information Systems</t>
  </si>
  <si>
    <t>CoB Dept of Management</t>
  </si>
  <si>
    <t>CoB Dept of Mngmt &amp; Intnl Business</t>
  </si>
  <si>
    <t>CoB Finance, Bnkg &amp; Propty Studies</t>
  </si>
  <si>
    <t>CoB School of Accountancy</t>
  </si>
  <si>
    <t>CoDFAM Conservatorium of Music</t>
  </si>
  <si>
    <t>CoDFAM Dept of Arts &amp; Design Studies</t>
  </si>
  <si>
    <t>CoDFAM School of Fine Arts</t>
  </si>
  <si>
    <t>CoE Dept of Learning &amp; Teaching</t>
  </si>
  <si>
    <t>CoE Dept Technlgy, Sci &amp; Math Educ</t>
  </si>
  <si>
    <t>CoE Social &amp; Policy Studies in Edu</t>
  </si>
  <si>
    <t>CoHSS Centre for Public Health Res</t>
  </si>
  <si>
    <t>CoHSS Schl of English &amp; Media Stud.</t>
  </si>
  <si>
    <t>CoHSS Schl of Hist, Phil. &amp; Politics</t>
  </si>
  <si>
    <t>CoHSS Schl of People, Environ &amp; Plan</t>
  </si>
  <si>
    <t>CoHSS Schl Social &amp; Culturl Studies</t>
  </si>
  <si>
    <t>CoHSS Schl Soclgy,Socl Pol &amp; Socl Wk</t>
  </si>
  <si>
    <t>CoHSS School of Health Sciences</t>
  </si>
  <si>
    <t>CoHSS School of Language Studies</t>
  </si>
  <si>
    <t>CoHSS School of Maori Studies</t>
  </si>
  <si>
    <t>CoHSS School of Psychology</t>
  </si>
  <si>
    <t>CoHSS SHORE Research Centre</t>
  </si>
  <si>
    <t>CoS Inst of Inform. &amp; Mathmtl Sci</t>
  </si>
  <si>
    <t>CoS Inst. of Food, Nutr &amp; Hum Hlth</t>
  </si>
  <si>
    <t>CoS Inst. of Fundamental Sciences</t>
  </si>
  <si>
    <t>CoS Inst. of Info Sci &amp; Technology</t>
  </si>
  <si>
    <t>CoS Inst. of Molecular BioSciences</t>
  </si>
  <si>
    <t>CoS Inst. of Natural Resources</t>
  </si>
  <si>
    <t>CoS Inst. of Technology &amp; Engrg</t>
  </si>
  <si>
    <t>CoS Inst. of Vet, Animal &amp; Biomed</t>
  </si>
  <si>
    <t>College of Business</t>
  </si>
  <si>
    <t>College of Creative Arts</t>
  </si>
  <si>
    <t>College of Education</t>
  </si>
  <si>
    <t>College of Humanities &amp; Social Sciences</t>
  </si>
  <si>
    <t>College of Sciences</t>
  </si>
  <si>
    <t>Architecture</t>
  </si>
  <si>
    <t>Computing and Information Technology</t>
  </si>
  <si>
    <t>Landscape and Plant Science</t>
  </si>
  <si>
    <t>School of Architecture and Landscape Architecture</t>
  </si>
  <si>
    <t>School of Computing and Information Technology</t>
  </si>
  <si>
    <t>School of Design</t>
  </si>
  <si>
    <t>School of Education</t>
  </si>
  <si>
    <t>Anthropology</t>
  </si>
  <si>
    <t>Art History</t>
  </si>
  <si>
    <t>Asian Studies</t>
  </si>
  <si>
    <t>Auckland Cancer Society Research Centre</t>
  </si>
  <si>
    <t>Auckland Clinical School</t>
  </si>
  <si>
    <t>Bioengineering Institute</t>
  </si>
  <si>
    <t>Commercial Law</t>
  </si>
  <si>
    <t>Computer Science</t>
  </si>
  <si>
    <t>Engineering Science</t>
  </si>
  <si>
    <t>English</t>
  </si>
  <si>
    <t>Fine Arts</t>
  </si>
  <si>
    <t>Geology</t>
  </si>
  <si>
    <t>History</t>
  </si>
  <si>
    <t>Liggins Institute</t>
  </si>
  <si>
    <t>Maori Studies</t>
  </si>
  <si>
    <t>Marketing</t>
  </si>
  <si>
    <t>Mathematics</t>
  </si>
  <si>
    <t>Mechanical Engineering</t>
  </si>
  <si>
    <t>Music</t>
  </si>
  <si>
    <t>Optometry</t>
  </si>
  <si>
    <t>Political Studies</t>
  </si>
  <si>
    <t>School of Medical Sciences</t>
  </si>
  <si>
    <t>School of Pharmacy</t>
  </si>
  <si>
    <t>School of Population Health</t>
  </si>
  <si>
    <t>Sociology</t>
  </si>
  <si>
    <t>Sport Science</t>
  </si>
  <si>
    <t>Engineering Faculty Ed Sup</t>
  </si>
  <si>
    <t>International Business</t>
  </si>
  <si>
    <t>Management and Employment Relations</t>
  </si>
  <si>
    <t>Music and Dance</t>
  </si>
  <si>
    <t>School of Asian Studies</t>
  </si>
  <si>
    <t>School of Biological Sciences</t>
  </si>
  <si>
    <t>School of European Languages &amp; Literature</t>
  </si>
  <si>
    <t>School of Law</t>
  </si>
  <si>
    <t>School of Medicine</t>
  </si>
  <si>
    <t>School of Nursing</t>
  </si>
  <si>
    <t>Uni-Services</t>
  </si>
  <si>
    <t>Accountancy Finance and Information Systems</t>
  </si>
  <si>
    <t>Chemical and Process Engineering</t>
  </si>
  <si>
    <t>Civil Engineering</t>
  </si>
  <si>
    <t>Electrical and Computer Engineering</t>
  </si>
  <si>
    <t>Geography</t>
  </si>
  <si>
    <t>Geological Sciences</t>
  </si>
  <si>
    <t>Mathematics and Statistics</t>
  </si>
  <si>
    <t>Philosophy and Religous Studies</t>
  </si>
  <si>
    <t>Physics and Astronomy</t>
  </si>
  <si>
    <t>School of Culture, Literature and Society</t>
  </si>
  <si>
    <t>School of Fine Arts</t>
  </si>
  <si>
    <t>School of Forestry</t>
  </si>
  <si>
    <t>School of Languages and Cultures</t>
  </si>
  <si>
    <t>School of Linguistics and Classics</t>
  </si>
  <si>
    <t>School of Music</t>
  </si>
  <si>
    <t>School of Political Science and Communication</t>
  </si>
  <si>
    <t>School of Sociology and Anthropology</t>
  </si>
  <si>
    <t>Speech and Language Therapy</t>
  </si>
  <si>
    <t>Accountancy, Finance and Information Systems</t>
  </si>
  <si>
    <t>Computer Science and Software Engineering</t>
  </si>
  <si>
    <t>Department of Communication Disorders</t>
  </si>
  <si>
    <t>School of History</t>
  </si>
  <si>
    <t>Asian and European Languages</t>
  </si>
  <si>
    <t>Department of Anthropology</t>
  </si>
  <si>
    <t>Department of Biochemistry</t>
  </si>
  <si>
    <t>Department of Botany</t>
  </si>
  <si>
    <t>Department of Chemistry</t>
  </si>
  <si>
    <t>Department of Computer Science</t>
  </si>
  <si>
    <t>Department of Economics</t>
  </si>
  <si>
    <t>Department of Food Science</t>
  </si>
  <si>
    <t>Department of Geography</t>
  </si>
  <si>
    <t>Department of Geology</t>
  </si>
  <si>
    <t>Department of Human Nutrition</t>
  </si>
  <si>
    <t>Department of Information Science</t>
  </si>
  <si>
    <t>Department of Management</t>
  </si>
  <si>
    <t>Department of Marine Science</t>
  </si>
  <si>
    <t>Department of Microbiology</t>
  </si>
  <si>
    <t>Department of Philosophy</t>
  </si>
  <si>
    <t>Department of Physics</t>
  </si>
  <si>
    <t>Department of Physiology</t>
  </si>
  <si>
    <t>Department of Political Studies</t>
  </si>
  <si>
    <t>Department of Psychology</t>
  </si>
  <si>
    <t>Department of Theology and Religious Studies</t>
  </si>
  <si>
    <t>Department of Tourism</t>
  </si>
  <si>
    <t>Department of Zoology</t>
  </si>
  <si>
    <t>English and Linguistics</t>
  </si>
  <si>
    <t>Faculty of Education</t>
  </si>
  <si>
    <t>Faculty of Law</t>
  </si>
  <si>
    <t>Faculty of Medicine</t>
  </si>
  <si>
    <t>History and Art History</t>
  </si>
  <si>
    <t>Music and Theatre Studies</t>
  </si>
  <si>
    <t>School of Dentistry</t>
  </si>
  <si>
    <t>School of Physical Education</t>
  </si>
  <si>
    <t>School of Surveying</t>
  </si>
  <si>
    <t>Social Work and Social Policy</t>
  </si>
  <si>
    <t>Anatomy and Structural Biology</t>
  </si>
  <si>
    <t>Biochemistry</t>
  </si>
  <si>
    <t>Dental School</t>
  </si>
  <si>
    <t>English Department</t>
  </si>
  <si>
    <t>Finance and Quantitative Analysis</t>
  </si>
  <si>
    <t>Human Nutrition</t>
  </si>
  <si>
    <t>Information Sciences</t>
  </si>
  <si>
    <t>Languages and Cultures</t>
  </si>
  <si>
    <t>Microbiology and Immunology</t>
  </si>
  <si>
    <t>Physical Education</t>
  </si>
  <si>
    <t>Physiology</t>
  </si>
  <si>
    <t>Physiotherapy</t>
  </si>
  <si>
    <t>Tourism</t>
  </si>
  <si>
    <t>Zoology</t>
  </si>
  <si>
    <t>Faculty of Arts and Social Sciences</t>
  </si>
  <si>
    <t>School of Computing and Mathematical Sciences</t>
  </si>
  <si>
    <t>School of Maori &amp; Pacific Development</t>
  </si>
  <si>
    <t>School of Science &amp; Technology</t>
  </si>
  <si>
    <t>Waikato Management School</t>
  </si>
  <si>
    <t>School of Science and Engineering</t>
  </si>
  <si>
    <t>Accounting Programme</t>
  </si>
  <si>
    <t>Computer Science Programme</t>
  </si>
  <si>
    <t>History Programme</t>
  </si>
  <si>
    <t>Mathematics Programme</t>
  </si>
  <si>
    <t>Philosophy Programme</t>
  </si>
  <si>
    <t>Pol. Science and International Relations Programme</t>
  </si>
  <si>
    <t>School of Architecture</t>
  </si>
  <si>
    <t>School of Art History, Classics and Rel. Studies</t>
  </si>
  <si>
    <t>School of Asian and European Langs and Cultures</t>
  </si>
  <si>
    <t>School of Chemical and Physical Sciences</t>
  </si>
  <si>
    <t>School of Earth Sciences</t>
  </si>
  <si>
    <t>School of Economics and Finance</t>
  </si>
  <si>
    <t>School of English, Film and Theatre and IIML</t>
  </si>
  <si>
    <t>School of Government</t>
  </si>
  <si>
    <t>School of Information Management</t>
  </si>
  <si>
    <t>School of Linguistics and Applied Language Studies</t>
  </si>
  <si>
    <t>School of Psychology</t>
  </si>
  <si>
    <t>School of Social and Cultural Studies</t>
  </si>
  <si>
    <t>Statistics and Operations Research Programme</t>
  </si>
  <si>
    <t>Victoria Management School</t>
  </si>
  <si>
    <t>Classics Programme</t>
  </si>
  <si>
    <t>Economics Programme</t>
  </si>
  <si>
    <t>Graduate School of Nursing and Midwifery</t>
  </si>
  <si>
    <t>Management Programme</t>
  </si>
  <si>
    <t>Political Science and International Relations Prog</t>
  </si>
  <si>
    <t>School of English, Film, Theatre and Media Studies</t>
  </si>
  <si>
    <t>School of Media Arts</t>
  </si>
  <si>
    <t>Media Arts</t>
  </si>
  <si>
    <t>Bachelor of Visual Arts</t>
  </si>
  <si>
    <t>Art</t>
  </si>
  <si>
    <t>Arts and Visual Culture</t>
  </si>
  <si>
    <t>School of Management and Entrepreneurship</t>
  </si>
  <si>
    <t>School of Communication</t>
  </si>
  <si>
    <t>School of Natural Sciences</t>
  </si>
  <si>
    <t>School of the Built Environment</t>
  </si>
  <si>
    <t>Classics and Ancient History</t>
  </si>
  <si>
    <t>Film, TV &amp; Media Studies</t>
  </si>
  <si>
    <t>Planning</t>
  </si>
  <si>
    <t>Science Faculty Ed Sup</t>
  </si>
  <si>
    <t>Information Systems and Operations Management</t>
  </si>
  <si>
    <t>School of Classics and Linguistics</t>
  </si>
  <si>
    <t>School of Philosophy and Religious Studies</t>
  </si>
  <si>
    <t>Botany</t>
  </si>
  <si>
    <t>Classics</t>
  </si>
  <si>
    <t>Christchurch School of Medicine and Health Sciences</t>
  </si>
  <si>
    <t>Design Studies</t>
  </si>
  <si>
    <t>Dunedin School of Medicine</t>
  </si>
  <si>
    <t>Food Science</t>
  </si>
  <si>
    <t>Marine Science</t>
  </si>
  <si>
    <t>Surveying</t>
  </si>
  <si>
    <t>Wellington School of Medicine and Health Sciences</t>
  </si>
  <si>
    <t>Institutes and Units</t>
  </si>
  <si>
    <t>Art History and Museum and Heritage Studies</t>
  </si>
  <si>
    <t>Finance Programme</t>
  </si>
  <si>
    <t>Human Resources and Industrial Relations Programme</t>
  </si>
  <si>
    <t>Marketing Programme</t>
  </si>
  <si>
    <t>National Institute for Public Health and Mental Health</t>
  </si>
  <si>
    <t>N/A</t>
  </si>
  <si>
    <t>Averages and totals</t>
  </si>
  <si>
    <t>Nominated academic unit</t>
  </si>
  <si>
    <t>% Staff  rated A</t>
  </si>
  <si>
    <t>% Staff  rated B</t>
  </si>
  <si>
    <t xml:space="preserve">% Staff               rated C                       or C(NE) </t>
  </si>
  <si>
    <t>% Staff               new and emerging</t>
  </si>
  <si>
    <t>No of                 As</t>
  </si>
  <si>
    <t>No of               Bs</t>
  </si>
  <si>
    <t>No of                  Cs and C(NE)s</t>
  </si>
  <si>
    <t>No of          funded           EPs</t>
  </si>
  <si>
    <t>Quality score             (N)</t>
  </si>
  <si>
    <t>% Staff rated A</t>
  </si>
  <si>
    <t>%Staff rated B</t>
  </si>
  <si>
    <t>% Staff rated C             or C(NE)</t>
  </si>
  <si>
    <t xml:space="preserve">% Staff new and emerging </t>
  </si>
  <si>
    <t>No of                As</t>
  </si>
  <si>
    <t>No of       Bs</t>
  </si>
  <si>
    <t>No of               Cs and C(NE)s</t>
  </si>
  <si>
    <t>No of                  funded                  EPs</t>
  </si>
  <si>
    <t>Table B-62 2006: Nominated academic units - Nelson Marlborough Institute of Technology</t>
  </si>
  <si>
    <t>Table B-67 2006: Nominated academic units - Te Wānanga o Aotearoa</t>
  </si>
  <si>
    <t>Table B-74 2003: Nominated academic units - University of Waikato</t>
  </si>
  <si>
    <t>Table B-46 2006: Nominated academic units  ̶  AIS St Helens</t>
  </si>
  <si>
    <t>Table B-46 2003: Nominated academic units  ̶  AIS St Helens</t>
  </si>
  <si>
    <t>Table B-47 2006: Nominated academic units  ̶  Anamata</t>
  </si>
  <si>
    <t>Table B-47 2003: Nominated academic units  ̶  Anamata</t>
  </si>
  <si>
    <t>Table B-48 2006: Nominated academic units  ̶  Auckland College of Education</t>
  </si>
  <si>
    <t>Table B-48 2003: Nominated academic units  ̶  Auckland College of Education</t>
  </si>
  <si>
    <t>Table B-49 2006: Nominated academic units  ̶  Auckland University of Technology</t>
  </si>
  <si>
    <t>Table B-49 2003: Nominated academic units  ̶  Auckland University of Technology</t>
  </si>
  <si>
    <t>Table B-50 2006: Nominated academic units  ̶  Bethlehem Institute of Education</t>
  </si>
  <si>
    <t>Table B-50 2003: Nominated academic units  ̶  Bethlehem Institute of Education</t>
  </si>
  <si>
    <t>Table B-51 2006: Nominated academic units  ̶  Laidlaw College</t>
  </si>
  <si>
    <t>Table B-51 2003: Nominated academic units  ̶  Laidlaw College</t>
  </si>
  <si>
    <t>Table B-52 2006: Nominated academic units  ̶  Carey Baptist College</t>
  </si>
  <si>
    <t>Table B-52 2003: Nominated academic units  ̶  Carey Baptist College</t>
  </si>
  <si>
    <t>Table B-53 2006: Nominated academic units  ̶  Christchurch College of Education</t>
  </si>
  <si>
    <t>Sport and Recreation Studies</t>
  </si>
  <si>
    <t>Table B-53 2003: Nominated academic units  ̶  Christchurch College of Education</t>
  </si>
  <si>
    <t>Table B-54 2006: Nominated academic units  ̶  Christchurch Polytechnic Institute of Technology</t>
  </si>
  <si>
    <t>Table B-54 2003: Nominated academic units  ̶  Christchurch Polytechnic Institute of Technology</t>
  </si>
  <si>
    <t>Table B-55 2006: Nominated academic units  ̶  Dunedin College of Education</t>
  </si>
  <si>
    <t>Table B-55 2003: Nominated academic units  ̶  Dunedin College of Education</t>
  </si>
  <si>
    <t>Table B-56 2006: Nominated academic units  ̶  Eastern Institute of Technology</t>
  </si>
  <si>
    <t>Table B-56 2003: Nominated academic units  ̶  Eastern Institute of Technology</t>
  </si>
  <si>
    <t>Table B-57 2006: Nominated academic units – Good Shepherd College – Te Hepara Pai</t>
  </si>
  <si>
    <t>Table B-57 2003: Nominated academic units – Good Shepherd College – Te Hepara Pai</t>
  </si>
  <si>
    <t>Table B-58 2006: Nominated academic units – Lincoln University</t>
  </si>
  <si>
    <t>Table B-58 2003: Nominated academic units – Lincoln University</t>
  </si>
  <si>
    <t>Table B-59 2006: Nominated academic units – Manukau Institute of Technology</t>
  </si>
  <si>
    <t>Table B-59 2003: Nominated academic units – Manukau Institute of Technology</t>
  </si>
  <si>
    <t>Table B-60 2006: Nominated academic units – Massey University</t>
  </si>
  <si>
    <t>Table B-60 2003: Nominated academic units – Massey University</t>
  </si>
  <si>
    <t>Table B-61 2006: Nominated academic units – Masters Institute</t>
  </si>
  <si>
    <t>Table B-61 2003: Nominated academic units – Masters Institute</t>
  </si>
  <si>
    <t>Table B-62 2003: Nominated academic units – Nelson Marlborough Institute of Technology</t>
  </si>
  <si>
    <t>Table B-63 2006: Nominated academic units – Northland Polytechnic</t>
  </si>
  <si>
    <t>Table B-63 2003: Nominated academic units – Northland Polytechnic</t>
  </si>
  <si>
    <t>Table B-64 2006: Nominated academic units – Open Polytechnic of New Zealand</t>
  </si>
  <si>
    <t>Table B-64 2003: Nominated academic units – Open Polytechnic of New Zealand</t>
  </si>
  <si>
    <t>Table B-65 2006: Nominated academic units – Otago Polytechnic</t>
  </si>
  <si>
    <t>Table B-65 2003: Nominated academic units – Otago Polytechnic</t>
  </si>
  <si>
    <t>Table B-66 2006: Nominated academic units – Pacific International Hotel Management School</t>
  </si>
  <si>
    <t>Table B-66 2003: Nominated academic units – Pacific International Hotel Management School</t>
  </si>
  <si>
    <t>Table B-67 2003: Nominated academic units – Te Wānanga o Aotearoa</t>
  </si>
  <si>
    <t>Table B-68 2006: Nominated academic units – Te Whare Wānanga o Awanuiārangi</t>
  </si>
  <si>
    <t>Table B-68 2003: Nominated academic units – Te Whare Wānanga o Awanuiārangi</t>
  </si>
  <si>
    <t>Table B-69 2003: Nominated academic units – Te Whare Wānanga o Te Pīhopatanga o Aotearoa</t>
  </si>
  <si>
    <t>Table B-69 2006: Nominated academic units – Te Whare Wānanga o Te Pīhopatanga o Aotearoa</t>
  </si>
  <si>
    <t>Table B-70 2006: Nominated academic units – Unitec New Zealand</t>
  </si>
  <si>
    <t>Table B-70 2003: Nominated academic units – Unitec New Zealand</t>
  </si>
  <si>
    <t>Table B-71 2006: Nominated academic units – University of Auckland</t>
  </si>
  <si>
    <t>Chemical and Materials Engineering</t>
  </si>
  <si>
    <t>School of Geography and Environmental Sciences</t>
  </si>
  <si>
    <t>Applied Language Studies and Linguistics</t>
  </si>
  <si>
    <t>Table B-71 2003: Nominated academic units – University of Auckland</t>
  </si>
  <si>
    <t>Māori Studies</t>
  </si>
  <si>
    <t>Film TV and Media Studies</t>
  </si>
  <si>
    <t>European Languages and Literature</t>
  </si>
  <si>
    <t>Management Science and Information Systems</t>
  </si>
  <si>
    <t>Electrical and Electronic Engineering</t>
  </si>
  <si>
    <t>Planning and Property</t>
  </si>
  <si>
    <t>Civil and Environmental Engineering</t>
  </si>
  <si>
    <t>Geography and Environment</t>
  </si>
  <si>
    <t>Table B-72 2006: Nominated academic units – University of Canterbury</t>
  </si>
  <si>
    <t>Bioengineering</t>
  </si>
  <si>
    <t>School of Creative and Performing Arts</t>
  </si>
  <si>
    <t>Centres of Teaching Learning and Prof Development</t>
  </si>
  <si>
    <t>Table B-72 2003: Nominated academic units – University of Canterbury</t>
  </si>
  <si>
    <t>Table B-73 2006: Nominated academic units – University of Otago</t>
  </si>
  <si>
    <t>Pharmacology and Toxicology</t>
  </si>
  <si>
    <t>Māori, Pacific and Indigenous Studies</t>
  </si>
  <si>
    <t>Table B-73 2003: Nominated academic units – University of Otago</t>
  </si>
  <si>
    <t>Department of Mathematics and Statistics</t>
  </si>
  <si>
    <t>School of Māori, Pacific and Indigenous Studies</t>
  </si>
  <si>
    <t>Department of Pharmacology and Toxicology</t>
  </si>
  <si>
    <t>Department of Anatomy and Structural Biology</t>
  </si>
  <si>
    <t>Table B-74 2006: Nominated academic units – University of Waikato</t>
  </si>
  <si>
    <t>School of Māori and Pacific Development</t>
  </si>
  <si>
    <t>Table B-75 2006: Nominated academic units – Victoria University of Wellington</t>
  </si>
  <si>
    <t>School of Asian and European Languages and Cultures</t>
  </si>
  <si>
    <t>Table B-75 2003: Nominated academic units – Victoria University of Wellington</t>
  </si>
  <si>
    <t>Table B-76 2006: Nominated academic units – Waikato Institute of Technology</t>
  </si>
  <si>
    <t>Table B-76 2003: Nominated academic units – Waikato Institute of Technology</t>
  </si>
  <si>
    <t>Table B-77 2006: Nominated academic units – Wellington College of Education</t>
  </si>
  <si>
    <t>Table B-77 2003: Nominated academic units – Wellington College of Education</t>
  </si>
  <si>
    <t>Table B-78 2006: Nominated academic units – Whitecliffe College of Arts and Design</t>
  </si>
  <si>
    <t>Table B-78 2003: Nominated academic units – Whitecliffe College of Arts and Design</t>
  </si>
  <si>
    <t>Table B-79 2006: Nominated academic units – Whitireia Community Polytechnic</t>
  </si>
  <si>
    <t>Table B-79 2003: Nominated academic units – Whitireia Community Polytechnic</t>
  </si>
  <si>
    <t>˗</t>
  </si>
  <si>
    <t>Quality score  (N)</t>
  </si>
  <si>
    <t>Qualityscore             (N)</t>
  </si>
  <si>
    <t>Performance-Based Research Fund</t>
  </si>
  <si>
    <t>Evaluating Research Excellence – the 2012 Assessment</t>
  </si>
  <si>
    <t>Interim Report</t>
  </si>
  <si>
    <t>Spreadsheet format of information provided in Appendix B</t>
  </si>
  <si>
    <t>Contents</t>
  </si>
  <si>
    <t>Notes</t>
  </si>
  <si>
    <t>1) Data are the same as contained in the report.</t>
  </si>
  <si>
    <t>and others interested in reviewing the results of the 2003 and 2006 Quality Evaluations.</t>
  </si>
  <si>
    <t>3) The number of PBRF-eligible staff is FTE weighted unless otherwise noted.</t>
  </si>
  <si>
    <t xml:space="preserve">4) For a discussion on how the results are presented refer to Chapter 4 in </t>
  </si>
  <si>
    <t>Supplement to Appendix B (Part 2)</t>
  </si>
  <si>
    <t>Tables B-46 to B-79 (2006 and 2003): Nominated academic units by TEO</t>
  </si>
  <si>
    <t>the Interim Report.</t>
  </si>
  <si>
    <t>2) These data are being released in  Excel format to assist TEOs, researchers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</si>
</sst>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</numFmts>
  <fonts count="45">
    <font>
      <sz val="10"/>
      <name val="Arial"/>
      <family val="0"/>
    </font>
    <font>
      <sz val="12"/>
      <color indexed="8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horizontal="center" vertical="top" wrapText="1"/>
    </xf>
    <xf numFmtId="10" fontId="3" fillId="33" borderId="11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10" fontId="4" fillId="33" borderId="16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Alignment="1">
      <alignment horizontal="left"/>
    </xf>
    <xf numFmtId="0" fontId="4" fillId="33" borderId="15" xfId="0" applyFont="1" applyFill="1" applyBorder="1" applyAlignment="1">
      <alignment vertical="center" wrapText="1"/>
    </xf>
    <xf numFmtId="10" fontId="3" fillId="33" borderId="11" xfId="0" applyNumberFormat="1" applyFont="1" applyFill="1" applyBorder="1" applyAlignment="1">
      <alignment horizontal="center" vertical="top" wrapText="1"/>
    </xf>
    <xf numFmtId="2" fontId="3" fillId="33" borderId="19" xfId="0" applyNumberFormat="1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horizontal="center" vertical="top" wrapText="1"/>
    </xf>
    <xf numFmtId="164" fontId="3" fillId="0" borderId="13" xfId="42" applyFont="1" applyBorder="1" applyAlignment="1">
      <alignment horizontal="center" vertical="center"/>
    </xf>
    <xf numFmtId="164" fontId="4" fillId="33" borderId="16" xfId="42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5" fontId="3" fillId="0" borderId="13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3" fillId="0" borderId="13" xfId="0" applyFont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166" fontId="3" fillId="0" borderId="13" xfId="58" applyNumberFormat="1" applyFont="1" applyBorder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  <xf numFmtId="10" fontId="0" fillId="34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2" fontId="4" fillId="33" borderId="13" xfId="0" applyNumberFormat="1" applyFont="1" applyFill="1" applyBorder="1" applyAlignment="1">
      <alignment horizontal="center" vertical="center" wrapText="1"/>
    </xf>
    <xf numFmtId="166" fontId="4" fillId="33" borderId="13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right" vertical="center" wrapText="1"/>
    </xf>
    <xf numFmtId="166" fontId="6" fillId="0" borderId="13" xfId="58" applyNumberFormat="1" applyFont="1" applyBorder="1" applyAlignment="1">
      <alignment horizontal="center" vertical="center"/>
    </xf>
    <xf numFmtId="166" fontId="6" fillId="33" borderId="13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 wrapText="1"/>
    </xf>
    <xf numFmtId="10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165" fontId="4" fillId="33" borderId="13" xfId="0" applyNumberFormat="1" applyFont="1" applyFill="1" applyBorder="1" applyAlignment="1">
      <alignment horizontal="center" vertical="center" wrapText="1"/>
    </xf>
    <xf numFmtId="166" fontId="7" fillId="0" borderId="13" xfId="58" applyNumberFormat="1" applyFont="1" applyBorder="1" applyAlignment="1">
      <alignment horizontal="center" vertical="center"/>
    </xf>
    <xf numFmtId="166" fontId="7" fillId="33" borderId="13" xfId="0" applyNumberFormat="1" applyFont="1" applyFill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 wrapText="1"/>
    </xf>
    <xf numFmtId="165" fontId="6" fillId="33" borderId="13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166" fontId="3" fillId="35" borderId="13" xfId="58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11</xdr:col>
      <xdr:colOff>38100</xdr:colOff>
      <xdr:row>7</xdr:row>
      <xdr:rowOff>38100</xdr:rowOff>
    </xdr:to>
    <xdr:pic>
      <xdr:nvPicPr>
        <xdr:cNvPr id="1" name="Picture 2" descr="logohrcl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85775"/>
          <a:ext cx="2476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="40" zoomScaleNormal="40" zoomScaleSheetLayoutView="55" zoomScalePageLayoutView="0" workbookViewId="0" topLeftCell="A1">
      <selection activeCell="D4" sqref="D4"/>
    </sheetView>
  </sheetViews>
  <sheetFormatPr defaultColWidth="9.140625" defaultRowHeight="12.75"/>
  <cols>
    <col min="1" max="1" width="5.28125" style="6" customWidth="1"/>
    <col min="2" max="2" width="44.00390625" style="2" bestFit="1" customWidth="1"/>
    <col min="3" max="3" width="13.28125" style="3" customWidth="1"/>
    <col min="4" max="4" width="22.421875" style="3" customWidth="1"/>
    <col min="5" max="5" width="19.421875" style="4" customWidth="1"/>
    <col min="6" max="6" width="27.00390625" style="3" customWidth="1"/>
    <col min="7" max="7" width="19.421875" style="5" customWidth="1"/>
    <col min="8" max="8" width="27.8515625" style="3" customWidth="1"/>
    <col min="9" max="9" width="19.421875" style="4" customWidth="1"/>
    <col min="10" max="10" width="16.8515625" style="4" customWidth="1"/>
    <col min="11" max="11" width="21.00390625" style="5" customWidth="1"/>
    <col min="12" max="12" width="17.28125" style="3" customWidth="1"/>
    <col min="13" max="13" width="18.28125" style="4" customWidth="1"/>
    <col min="14" max="14" width="16.57421875" style="4" customWidth="1"/>
    <col min="15" max="15" width="15.140625" style="5" customWidth="1"/>
    <col min="16" max="16" width="19.8515625" style="3" customWidth="1"/>
    <col min="17" max="17" width="13.28125" style="4" customWidth="1"/>
    <col min="18" max="18" width="13.28125" style="5" customWidth="1"/>
    <col min="19" max="19" width="13.28125" style="3" customWidth="1"/>
    <col min="20" max="20" width="14.57421875" style="4" customWidth="1"/>
    <col min="21" max="21" width="43.00390625" style="4" customWidth="1"/>
    <col min="22" max="22" width="23.00390625" style="5" customWidth="1"/>
    <col min="23" max="23" width="13.28125" style="3" customWidth="1"/>
    <col min="24" max="25" width="13.28125" style="4" customWidth="1"/>
    <col min="26" max="26" width="13.28125" style="5" customWidth="1"/>
    <col min="27" max="27" width="13.28125" style="3" customWidth="1"/>
    <col min="28" max="28" width="13.28125" style="6" customWidth="1"/>
    <col min="29" max="29" width="13.28125" style="3" customWidth="1"/>
    <col min="30" max="30" width="19.28125" style="6" customWidth="1"/>
    <col min="31" max="31" width="10.28125" style="7" bestFit="1" customWidth="1"/>
  </cols>
  <sheetData>
    <row r="1" ht="30">
      <c r="A1" s="1" t="s">
        <v>54</v>
      </c>
    </row>
    <row r="2" ht="13.5" thickBot="1"/>
    <row r="3" spans="1:31" ht="46.5">
      <c r="A3" s="8"/>
      <c r="B3" s="9" t="s">
        <v>0</v>
      </c>
      <c r="C3" s="36" t="s">
        <v>59</v>
      </c>
      <c r="D3" s="34" t="s">
        <v>57</v>
      </c>
      <c r="E3" s="36" t="s">
        <v>65</v>
      </c>
      <c r="F3" s="36" t="s">
        <v>60</v>
      </c>
      <c r="G3" s="36" t="s">
        <v>61</v>
      </c>
      <c r="H3" s="36" t="s">
        <v>60</v>
      </c>
      <c r="I3" s="36" t="s">
        <v>64</v>
      </c>
      <c r="J3" s="36" t="s">
        <v>62</v>
      </c>
      <c r="K3" s="36" t="s">
        <v>63</v>
      </c>
      <c r="L3" s="36" t="s">
        <v>62</v>
      </c>
      <c r="M3"/>
      <c r="N3"/>
      <c r="O3"/>
      <c r="P3"/>
      <c r="Q3" s="12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ht="43.5" customHeight="1">
      <c r="A4" s="13">
        <v>1</v>
      </c>
      <c r="B4" s="14" t="s">
        <v>33</v>
      </c>
      <c r="C4" s="15" t="e">
        <f>VLOOKUP(B4,#REF!,2,FALSE)</f>
        <v>#REF!</v>
      </c>
      <c r="D4" s="37" t="e">
        <f>VLOOKUP(B4,#REF!,15,FALSE)</f>
        <v>#REF!</v>
      </c>
      <c r="E4" s="16" t="e">
        <f>(((VLOOKUP($B4,#REF!,4,FALSE)*5)+(VLOOKUP($B4,#REF!,6,FALSE)*3)+(VLOOKUP($B4,#REF!,6,FALSE)*1)+(VLOOKUP($B4,#REF!,8,FALSE)*1))*10)/F4</f>
        <v>#REF!</v>
      </c>
      <c r="F4" s="37">
        <f>15578*0.98</f>
        <v>15266.44</v>
      </c>
      <c r="G4" s="16" t="e">
        <f>(((VLOOKUP($B4,#REF!,4,FALSE)*5)+(VLOOKUP($B4,#REF!,6,FALSE)*3)+(VLOOKUP($B4,#REF!,6,FALSE)*1)+(VLOOKUP($B4,#REF!,8,FALSE)*1))*30)/H4</f>
        <v>#REF!</v>
      </c>
      <c r="H4" s="37">
        <f>15578*0.98</f>
        <v>15266.44</v>
      </c>
      <c r="I4" s="16" t="e">
        <f>(((VLOOKUP($B4,#REF!,4,FALSE)*5)+(VLOOKUP($B4,#REF!,6,FALSE)*3)+(VLOOKUP($B4,#REF!,6,FALSE)*1)+(VLOOKUP($B4,#REF!,8,FALSE)*1))*10)/J4</f>
        <v>#REF!</v>
      </c>
      <c r="J4" s="16">
        <v>955.1</v>
      </c>
      <c r="K4" s="16" t="e">
        <f>(((VLOOKUP($B4,#REF!,4,FALSE)*5)+(VLOOKUP($B4,#REF!,6,FALSE)*3)+(VLOOKUP($B4,#REF!,6,FALSE)*1)+(VLOOKUP($B4,#REF!,8,FALSE)*1))*2)/L4</f>
        <v>#REF!</v>
      </c>
      <c r="L4" s="16">
        <v>955.1</v>
      </c>
      <c r="M4"/>
      <c r="N4"/>
      <c r="O4"/>
      <c r="P4"/>
      <c r="Q4" s="18"/>
      <c r="R4"/>
      <c r="S4"/>
      <c r="T4"/>
      <c r="U4" s="39" t="s">
        <v>46</v>
      </c>
      <c r="V4"/>
      <c r="W4"/>
      <c r="X4" s="32"/>
      <c r="Y4"/>
      <c r="Z4"/>
      <c r="AA4"/>
      <c r="AB4"/>
      <c r="AC4"/>
      <c r="AD4"/>
      <c r="AE4"/>
    </row>
    <row r="5" spans="1:31" ht="43.5" customHeight="1">
      <c r="A5" s="13">
        <v>2</v>
      </c>
      <c r="B5" s="14" t="s">
        <v>30</v>
      </c>
      <c r="C5" s="15" t="e">
        <f>VLOOKUP(B5,#REF!,2,FALSE)</f>
        <v>#REF!</v>
      </c>
      <c r="D5" s="37" t="e">
        <f>VLOOKUP(B5,#REF!,15,FALSE)</f>
        <v>#REF!</v>
      </c>
      <c r="E5" s="16" t="e">
        <f>(((VLOOKUP($B5,#REF!,4,FALSE)*5)+(VLOOKUP($B5,#REF!,6,FALSE)*3)+(VLOOKUP($B5,#REF!,6,FALSE)*1)+(VLOOKUP($B5,#REF!,8,FALSE)*1))*10)/F5</f>
        <v>#REF!</v>
      </c>
      <c r="F5" s="37">
        <f>28865*0.99</f>
        <v>28576.35</v>
      </c>
      <c r="G5" s="16" t="e">
        <f>(((VLOOKUP($B5,#REF!,4,FALSE)*5)+(VLOOKUP($B5,#REF!,6,FALSE)*3)+(VLOOKUP($B5,#REF!,6,FALSE)*1)+(VLOOKUP($B5,#REF!,8,FALSE)*1))*30)/H5</f>
        <v>#REF!</v>
      </c>
      <c r="H5" s="37">
        <f>28865*0.99</f>
        <v>28576.35</v>
      </c>
      <c r="I5" s="16" t="e">
        <f>(((VLOOKUP($B5,#REF!,4,FALSE)*5)+(VLOOKUP($B5,#REF!,6,FALSE)*3)+(VLOOKUP($B5,#REF!,6,FALSE)*1)+(VLOOKUP($B5,#REF!,8,FALSE)*1))*10)/J5</f>
        <v>#REF!</v>
      </c>
      <c r="J5" s="16">
        <v>1892</v>
      </c>
      <c r="K5" s="16" t="e">
        <f>(((VLOOKUP($B5,#REF!,4,FALSE)*5)+(VLOOKUP($B5,#REF!,6,FALSE)*3)+(VLOOKUP($B5,#REF!,6,FALSE)*1)+(VLOOKUP($B5,#REF!,8,FALSE)*1))*2)/L5</f>
        <v>#REF!</v>
      </c>
      <c r="L5" s="16">
        <v>1892</v>
      </c>
      <c r="M5"/>
      <c r="N5"/>
      <c r="O5"/>
      <c r="P5"/>
      <c r="Q5" s="18"/>
      <c r="R5"/>
      <c r="S5"/>
      <c r="T5"/>
      <c r="U5" s="39" t="s">
        <v>35</v>
      </c>
      <c r="V5"/>
      <c r="W5"/>
      <c r="X5" s="30"/>
      <c r="Y5"/>
      <c r="Z5"/>
      <c r="AA5"/>
      <c r="AB5"/>
      <c r="AC5"/>
      <c r="AD5"/>
      <c r="AE5"/>
    </row>
    <row r="6" spans="1:31" ht="43.5" customHeight="1">
      <c r="A6" s="13">
        <v>3</v>
      </c>
      <c r="B6" s="14" t="s">
        <v>36</v>
      </c>
      <c r="C6" s="15" t="e">
        <f>VLOOKUP(B6,#REF!,2,FALSE)</f>
        <v>#REF!</v>
      </c>
      <c r="D6" s="37" t="e">
        <f>VLOOKUP(B6,#REF!,15,FALSE)</f>
        <v>#REF!</v>
      </c>
      <c r="E6" s="16" t="e">
        <f>(((VLOOKUP($B6,#REF!,4,FALSE)*5)+(VLOOKUP($B6,#REF!,6,FALSE)*3)+(VLOOKUP($B6,#REF!,6,FALSE)*1)+(VLOOKUP($B6,#REF!,8,FALSE)*1))*10)/F6</f>
        <v>#REF!</v>
      </c>
      <c r="F6" s="37">
        <f>17653*0.98</f>
        <v>17299.94</v>
      </c>
      <c r="G6" s="16" t="e">
        <f>(((VLOOKUP($B6,#REF!,4,FALSE)*5)+(VLOOKUP($B6,#REF!,6,FALSE)*3)+(VLOOKUP($B6,#REF!,6,FALSE)*1)+(VLOOKUP($B6,#REF!,8,FALSE)*1))*30)/H6</f>
        <v>#REF!</v>
      </c>
      <c r="H6" s="37">
        <f>17653*0.98</f>
        <v>17299.94</v>
      </c>
      <c r="I6" s="16" t="e">
        <f>(((VLOOKUP($B6,#REF!,4,FALSE)*5)+(VLOOKUP($B6,#REF!,6,FALSE)*3)+(VLOOKUP($B6,#REF!,6,FALSE)*1)+(VLOOKUP($B6,#REF!,8,FALSE)*1))*10)/J6</f>
        <v>#REF!</v>
      </c>
      <c r="J6" s="16">
        <v>1607.57</v>
      </c>
      <c r="K6" s="16" t="e">
        <f>(((VLOOKUP($B6,#REF!,4,FALSE)*5)+(VLOOKUP($B6,#REF!,6,FALSE)*3)+(VLOOKUP($B6,#REF!,6,FALSE)*1)+(VLOOKUP($B6,#REF!,8,FALSE)*1))*2)/L6</f>
        <v>#REF!</v>
      </c>
      <c r="L6" s="16">
        <v>1607.57</v>
      </c>
      <c r="M6"/>
      <c r="N6"/>
      <c r="O6"/>
      <c r="P6"/>
      <c r="Q6" s="18"/>
      <c r="R6"/>
      <c r="S6"/>
      <c r="T6"/>
      <c r="U6" s="39" t="s">
        <v>47</v>
      </c>
      <c r="V6"/>
      <c r="W6"/>
      <c r="X6"/>
      <c r="Y6"/>
      <c r="Z6"/>
      <c r="AA6"/>
      <c r="AB6"/>
      <c r="AC6"/>
      <c r="AD6"/>
      <c r="AE6"/>
    </row>
    <row r="7" spans="1:22" s="21" customFormat="1" ht="43.5" customHeight="1">
      <c r="A7" s="19">
        <v>4</v>
      </c>
      <c r="B7" s="14" t="s">
        <v>31</v>
      </c>
      <c r="C7" s="15" t="e">
        <f>VLOOKUP(B7,#REF!,2,FALSE)</f>
        <v>#REF!</v>
      </c>
      <c r="D7" s="37" t="e">
        <f>VLOOKUP(B7,#REF!,15,FALSE)</f>
        <v>#REF!</v>
      </c>
      <c r="E7" s="16" t="e">
        <f>(((VLOOKUP($B7,#REF!,4,FALSE)*5)+(VLOOKUP($B7,#REF!,6,FALSE)*3)+(VLOOKUP($B7,#REF!,6,FALSE)*1)+(VLOOKUP($B7,#REF!,8,FALSE)*1))*10)/F7</f>
        <v>#REF!</v>
      </c>
      <c r="F7" s="37">
        <f>12523*0.99</f>
        <v>12397.77</v>
      </c>
      <c r="G7" s="16" t="e">
        <f>(((VLOOKUP($B7,#REF!,4,FALSE)*5)+(VLOOKUP($B7,#REF!,6,FALSE)*3)+(VLOOKUP($B7,#REF!,6,FALSE)*1)+(VLOOKUP($B7,#REF!,8,FALSE)*1))*30)/H7</f>
        <v>#REF!</v>
      </c>
      <c r="H7" s="37">
        <f>12523*0.99</f>
        <v>12397.77</v>
      </c>
      <c r="I7" s="16" t="e">
        <f>(((VLOOKUP($B7,#REF!,4,FALSE)*5)+(VLOOKUP($B7,#REF!,6,FALSE)*3)+(VLOOKUP($B7,#REF!,6,FALSE)*1)+(VLOOKUP($B7,#REF!,8,FALSE)*1))*10)/J7</f>
        <v>#REF!</v>
      </c>
      <c r="J7" s="16">
        <v>804.31</v>
      </c>
      <c r="K7" s="16" t="e">
        <f>(((VLOOKUP($B7,#REF!,4,FALSE)*5)+(VLOOKUP($B7,#REF!,6,FALSE)*3)+(VLOOKUP($B7,#REF!,6,FALSE)*1)+(VLOOKUP($B7,#REF!,8,FALSE)*1))*2)/L7</f>
        <v>#REF!</v>
      </c>
      <c r="L7" s="16">
        <v>804.31</v>
      </c>
      <c r="M7"/>
      <c r="N7"/>
      <c r="O7"/>
      <c r="P7"/>
      <c r="Q7" s="20"/>
      <c r="S7"/>
      <c r="T7"/>
      <c r="U7" s="39" t="s">
        <v>48</v>
      </c>
      <c r="V7"/>
    </row>
    <row r="8" spans="1:31" ht="43.5" customHeight="1">
      <c r="A8" s="13">
        <v>5</v>
      </c>
      <c r="B8" s="14" t="s">
        <v>32</v>
      </c>
      <c r="C8" s="15" t="e">
        <f>VLOOKUP(B8,#REF!,2,FALSE)</f>
        <v>#REF!</v>
      </c>
      <c r="D8" s="37" t="e">
        <f>VLOOKUP(B8,#REF!,15,FALSE)</f>
        <v>#REF!</v>
      </c>
      <c r="E8" s="16" t="e">
        <f>(((VLOOKUP($B8,#REF!,4,FALSE)*5)+(VLOOKUP($B8,#REF!,6,FALSE)*3)+(VLOOKUP($B8,#REF!,6,FALSE)*1)+(VLOOKUP($B8,#REF!,8,FALSE)*1))*10)/F8</f>
        <v>#REF!</v>
      </c>
      <c r="F8" s="37">
        <f>8660*0.99</f>
        <v>8573.4</v>
      </c>
      <c r="G8" s="16" t="e">
        <f>(((VLOOKUP($B8,#REF!,4,FALSE)*5)+(VLOOKUP($B8,#REF!,6,FALSE)*3)+(VLOOKUP($B8,#REF!,6,FALSE)*1)+(VLOOKUP($B8,#REF!,8,FALSE)*1))*30)/H8</f>
        <v>#REF!</v>
      </c>
      <c r="H8" s="37">
        <f>8660*0.99</f>
        <v>8573.4</v>
      </c>
      <c r="I8" s="16" t="e">
        <f>(((VLOOKUP($B8,#REF!,4,FALSE)*5)+(VLOOKUP($B8,#REF!,6,FALSE)*3)+(VLOOKUP($B8,#REF!,6,FALSE)*1)+(VLOOKUP($B8,#REF!,8,FALSE)*1))*10)/J8</f>
        <v>#REF!</v>
      </c>
      <c r="J8" s="16">
        <v>615.24</v>
      </c>
      <c r="K8" s="16" t="e">
        <f>(((VLOOKUP($B8,#REF!,4,FALSE)*5)+(VLOOKUP($B8,#REF!,6,FALSE)*3)+(VLOOKUP($B8,#REF!,6,FALSE)*1)+(VLOOKUP($B8,#REF!,8,FALSE)*1))*2)/L8</f>
        <v>#REF!</v>
      </c>
      <c r="L8" s="16">
        <v>615.24</v>
      </c>
      <c r="M8"/>
      <c r="N8"/>
      <c r="O8"/>
      <c r="P8"/>
      <c r="Q8" s="18"/>
      <c r="R8"/>
      <c r="S8"/>
      <c r="T8"/>
      <c r="U8" s="39" t="s">
        <v>43</v>
      </c>
      <c r="V8"/>
      <c r="W8"/>
      <c r="X8"/>
      <c r="Y8"/>
      <c r="Z8"/>
      <c r="AA8"/>
      <c r="AB8"/>
      <c r="AC8"/>
      <c r="AD8"/>
      <c r="AE8"/>
    </row>
    <row r="9" spans="1:31" ht="43.5" customHeight="1">
      <c r="A9" s="13">
        <v>6</v>
      </c>
      <c r="B9" s="14" t="s">
        <v>29</v>
      </c>
      <c r="C9" s="15" t="e">
        <f>VLOOKUP(B9,#REF!,2,FALSE)</f>
        <v>#REF!</v>
      </c>
      <c r="D9" s="37" t="e">
        <f>VLOOKUP(B9,#REF!,15,FALSE)</f>
        <v>#REF!</v>
      </c>
      <c r="E9" s="16" t="e">
        <f>(((VLOOKUP($B9,#REF!,4,FALSE)*5)+(VLOOKUP($B9,#REF!,6,FALSE)*3)+(VLOOKUP($B9,#REF!,6,FALSE)*1)+(VLOOKUP($B9,#REF!,8,FALSE)*1))*10)/F9</f>
        <v>#REF!</v>
      </c>
      <c r="F9" s="37">
        <f>16798*0.96</f>
        <v>16126.08</v>
      </c>
      <c r="G9" s="16" t="e">
        <f>(((VLOOKUP($B9,#REF!,4,FALSE)*5)+(VLOOKUP($B9,#REF!,6,FALSE)*3)+(VLOOKUP($B9,#REF!,6,FALSE)*1)+(VLOOKUP($B9,#REF!,8,FALSE)*1))*30)/H9</f>
        <v>#REF!</v>
      </c>
      <c r="H9" s="37">
        <f>16798*0.96</f>
        <v>16126.08</v>
      </c>
      <c r="I9" s="16" t="e">
        <f>(((VLOOKUP($B9,#REF!,4,FALSE)*5)+(VLOOKUP($B9,#REF!,6,FALSE)*3)+(VLOOKUP($B9,#REF!,6,FALSE)*1)+(VLOOKUP($B9,#REF!,8,FALSE)*1))*10)/J9</f>
        <v>#REF!</v>
      </c>
      <c r="J9" s="16">
        <v>1237.73</v>
      </c>
      <c r="K9" s="16" t="e">
        <f>(((VLOOKUP($B9,#REF!,4,FALSE)*5)+(VLOOKUP($B9,#REF!,6,FALSE)*3)+(VLOOKUP($B9,#REF!,6,FALSE)*1)+(VLOOKUP($B9,#REF!,8,FALSE)*1))*2)/L9</f>
        <v>#REF!</v>
      </c>
      <c r="L9" s="16">
        <v>1237.73</v>
      </c>
      <c r="M9"/>
      <c r="N9"/>
      <c r="O9"/>
      <c r="P9"/>
      <c r="Q9" s="18"/>
      <c r="R9"/>
      <c r="S9"/>
      <c r="T9"/>
      <c r="U9" s="39" t="s">
        <v>26</v>
      </c>
      <c r="V9"/>
      <c r="W9"/>
      <c r="X9"/>
      <c r="Y9"/>
      <c r="Z9"/>
      <c r="AA9"/>
      <c r="AB9"/>
      <c r="AC9"/>
      <c r="AD9"/>
      <c r="AE9"/>
    </row>
    <row r="10" spans="1:31" ht="43.5" customHeight="1">
      <c r="A10" s="13">
        <v>7</v>
      </c>
      <c r="B10" s="14" t="s">
        <v>27</v>
      </c>
      <c r="C10" s="15" t="e">
        <f>VLOOKUP(B10,#REF!,2,FALSE)</f>
        <v>#REF!</v>
      </c>
      <c r="D10" s="37" t="e">
        <f>VLOOKUP(B10,#REF!,15,FALSE)</f>
        <v>#REF!</v>
      </c>
      <c r="E10" s="16" t="e">
        <f>(((VLOOKUP($B10,#REF!,4,FALSE)*5)+(VLOOKUP($B10,#REF!,6,FALSE)*3)+(VLOOKUP($B10,#REF!,6,FALSE)*1)+(VLOOKUP($B10,#REF!,8,FALSE)*1))*10)/F10</f>
        <v>#REF!</v>
      </c>
      <c r="F10" s="37">
        <f>2797*0.6</f>
        <v>1678.2</v>
      </c>
      <c r="G10" s="16" t="e">
        <f>(((VLOOKUP($B10,#REF!,4,FALSE)*5)+(VLOOKUP($B10,#REF!,6,FALSE)*3)+(VLOOKUP($B10,#REF!,6,FALSE)*1)+(VLOOKUP($B10,#REF!,8,FALSE)*1))*30)/H10</f>
        <v>#REF!</v>
      </c>
      <c r="H10" s="37">
        <f>2797*0.6</f>
        <v>1678.2</v>
      </c>
      <c r="I10" s="16" t="e">
        <f>(((VLOOKUP($B10,#REF!,4,FALSE)*5)+(VLOOKUP($B10,#REF!,6,FALSE)*3)+(VLOOKUP($B10,#REF!,6,FALSE)*1)+(VLOOKUP($B10,#REF!,8,FALSE)*1))*10)/J10</f>
        <v>#REF!</v>
      </c>
      <c r="J10" s="16">
        <v>258.92</v>
      </c>
      <c r="K10" s="16" t="e">
        <f>(((VLOOKUP($B10,#REF!,4,FALSE)*5)+(VLOOKUP($B10,#REF!,6,FALSE)*3)+(VLOOKUP($B10,#REF!,6,FALSE)*1)+(VLOOKUP($B10,#REF!,8,FALSE)*1))*2)/L10</f>
        <v>#REF!</v>
      </c>
      <c r="L10" s="16">
        <v>258.92</v>
      </c>
      <c r="M10"/>
      <c r="N10"/>
      <c r="O10"/>
      <c r="P10"/>
      <c r="Q10" s="18"/>
      <c r="R10"/>
      <c r="S10"/>
      <c r="T10"/>
      <c r="U10" s="39" t="s">
        <v>49</v>
      </c>
      <c r="V10"/>
      <c r="W10"/>
      <c r="X10"/>
      <c r="Y10"/>
      <c r="Z10"/>
      <c r="AA10"/>
      <c r="AB10"/>
      <c r="AC10"/>
      <c r="AD10"/>
      <c r="AE10"/>
    </row>
    <row r="11" spans="1:31" ht="43.5" customHeight="1">
      <c r="A11" s="13">
        <v>8</v>
      </c>
      <c r="B11" s="14" t="s">
        <v>35</v>
      </c>
      <c r="C11" s="15" t="e">
        <f>VLOOKUP(B11,#REF!,2,FALSE)</f>
        <v>#REF!</v>
      </c>
      <c r="D11" s="37" t="e">
        <f>VLOOKUP(B11,#REF!,15,FALSE)</f>
        <v>#REF!</v>
      </c>
      <c r="E11" s="16" t="e">
        <f>(((VLOOKUP($B11,#REF!,4,FALSE)*5)+(VLOOKUP($B11,#REF!,6,FALSE)*3)+(VLOOKUP($B11,#REF!,6,FALSE)*1)+(VLOOKUP($B11,#REF!,8,FALSE)*1))*10)/F11</f>
        <v>#REF!</v>
      </c>
      <c r="F11" s="37">
        <f>15056*0.88</f>
        <v>13249.28</v>
      </c>
      <c r="G11" s="16" t="e">
        <f>(((VLOOKUP($B11,#REF!,4,FALSE)*5)+(VLOOKUP($B11,#REF!,6,FALSE)*3)+(VLOOKUP($B11,#REF!,6,FALSE)*1)+(VLOOKUP($B11,#REF!,8,FALSE)*1))*30)/H11</f>
        <v>#REF!</v>
      </c>
      <c r="H11" s="37">
        <f>15056*0.88</f>
        <v>13249.28</v>
      </c>
      <c r="I11" s="16" t="e">
        <f>(((VLOOKUP($B11,#REF!,4,FALSE)*5)+(VLOOKUP($B11,#REF!,6,FALSE)*3)+(VLOOKUP($B11,#REF!,6,FALSE)*1)+(VLOOKUP($B11,#REF!,8,FALSE)*1))*10)/J11</f>
        <v>#REF!</v>
      </c>
      <c r="J11" s="16">
        <v>962.4</v>
      </c>
      <c r="K11" s="16" t="e">
        <f>(((VLOOKUP($B11,#REF!,4,FALSE)*5)+(VLOOKUP($B11,#REF!,6,FALSE)*3)+(VLOOKUP($B11,#REF!,6,FALSE)*1)+(VLOOKUP($B11,#REF!,8,FALSE)*1))*2)/L11</f>
        <v>#REF!</v>
      </c>
      <c r="L11" s="16">
        <v>962.4</v>
      </c>
      <c r="M11"/>
      <c r="N11"/>
      <c r="O11"/>
      <c r="P11"/>
      <c r="Q11" s="18"/>
      <c r="R11"/>
      <c r="S11"/>
      <c r="T11"/>
      <c r="U11" s="39" t="s">
        <v>50</v>
      </c>
      <c r="V11"/>
      <c r="W11"/>
      <c r="X11"/>
      <c r="Y11"/>
      <c r="Z11"/>
      <c r="AA11"/>
      <c r="AB11"/>
      <c r="AC11"/>
      <c r="AD11"/>
      <c r="AE11"/>
    </row>
    <row r="12" spans="1:31" ht="43.5" customHeight="1" thickBot="1">
      <c r="A12" s="13">
        <v>9</v>
      </c>
      <c r="B12" s="14" t="s">
        <v>38</v>
      </c>
      <c r="C12" s="15" t="e">
        <f>VLOOKUP(B12,#REF!,2,FALSE)</f>
        <v>#REF!</v>
      </c>
      <c r="D12" s="37" t="e">
        <f>VLOOKUP(B12,#REF!,15,FALSE)</f>
        <v>#REF!</v>
      </c>
      <c r="E12" s="16" t="e">
        <f>(((VLOOKUP($B12,#REF!,4,FALSE)*5)+(VLOOKUP($B12,#REF!,6,FALSE)*3)+(VLOOKUP($B12,#REF!,6,FALSE)*1)+(VLOOKUP($B12,#REF!,8,FALSE)*1))*10)/F12</f>
        <v>#REF!</v>
      </c>
      <c r="F12" s="37">
        <f>8319*0.47</f>
        <v>3909.93</v>
      </c>
      <c r="G12" s="16" t="e">
        <f>(((VLOOKUP($B12,#REF!,4,FALSE)*5)+(VLOOKUP($B12,#REF!,6,FALSE)*3)+(VLOOKUP($B12,#REF!,6,FALSE)*1)+(VLOOKUP($B12,#REF!,8,FALSE)*1))*30)/H12</f>
        <v>#REF!</v>
      </c>
      <c r="H12" s="37">
        <f>8319*0.47</f>
        <v>3909.93</v>
      </c>
      <c r="I12" s="16" t="e">
        <v>#VALUE!</v>
      </c>
      <c r="J12" s="16"/>
      <c r="K12" s="16" t="e">
        <v>#VALUE!</v>
      </c>
      <c r="L12" s="16"/>
      <c r="M12"/>
      <c r="N12"/>
      <c r="O12"/>
      <c r="P12"/>
      <c r="Q12" s="18"/>
      <c r="R12"/>
      <c r="S12"/>
      <c r="T12"/>
      <c r="U12" s="39" t="s">
        <v>27</v>
      </c>
      <c r="V12"/>
      <c r="W12"/>
      <c r="X12"/>
      <c r="Y12"/>
      <c r="Z12"/>
      <c r="AA12"/>
      <c r="AB12"/>
      <c r="AC12"/>
      <c r="AD12"/>
      <c r="AE12"/>
    </row>
    <row r="13" spans="1:22" s="21" customFormat="1" ht="43.5" customHeight="1" thickBot="1">
      <c r="A13" s="22"/>
      <c r="B13" s="23" t="s">
        <v>12</v>
      </c>
      <c r="C13" s="24" t="e">
        <f>VLOOKUP(B13,#REF!,2,FALSE)</f>
        <v>#REF!</v>
      </c>
      <c r="D13" s="38" t="e">
        <f>VLOOKUP(B13,#REF!,15,FALSE)</f>
        <v>#REF!</v>
      </c>
      <c r="E13" s="27" t="e">
        <f>SUM(E4:E12)</f>
        <v>#REF!</v>
      </c>
      <c r="F13" s="38">
        <f>SUM(F4:F12)</f>
        <v>117077.38999999998</v>
      </c>
      <c r="G13" s="27" t="e">
        <f>SUM(G4:G12)</f>
        <v>#REF!</v>
      </c>
      <c r="H13" s="38">
        <f>SUM(H4:H12)</f>
        <v>117077.38999999998</v>
      </c>
      <c r="I13" s="27" t="e">
        <f>SUM(I4:I12)</f>
        <v>#REF!</v>
      </c>
      <c r="J13" s="27"/>
      <c r="K13" s="27" t="e">
        <f>SUM(K4:K12)</f>
        <v>#REF!</v>
      </c>
      <c r="L13" s="27"/>
      <c r="M13"/>
      <c r="N13"/>
      <c r="O13"/>
      <c r="P13"/>
      <c r="Q13" s="20"/>
      <c r="S13"/>
      <c r="T13"/>
      <c r="U13" s="39" t="s">
        <v>28</v>
      </c>
      <c r="V13"/>
    </row>
    <row r="14" spans="1:22" s="21" customFormat="1" ht="43.5" customHeight="1" thickBot="1">
      <c r="A14" s="6"/>
      <c r="B14" s="2"/>
      <c r="C14" s="3"/>
      <c r="D14" s="3"/>
      <c r="E14" s="4"/>
      <c r="F14" s="3"/>
      <c r="G14" s="5"/>
      <c r="H14" s="3"/>
      <c r="I14" s="4"/>
      <c r="J14" s="4"/>
      <c r="K14" s="5"/>
      <c r="L14" s="3"/>
      <c r="M14" s="4"/>
      <c r="N14" s="4"/>
      <c r="O14" s="5"/>
      <c r="P14" s="3"/>
      <c r="Q14" s="20"/>
      <c r="S14"/>
      <c r="T14"/>
      <c r="U14" s="39" t="s">
        <v>29</v>
      </c>
      <c r="V14"/>
    </row>
    <row r="15" spans="1:31" ht="96" customHeight="1">
      <c r="A15" s="8"/>
      <c r="B15" s="9" t="s">
        <v>0</v>
      </c>
      <c r="C15" s="36" t="s">
        <v>59</v>
      </c>
      <c r="D15" s="34" t="s">
        <v>57</v>
      </c>
      <c r="E15" s="10" t="s">
        <v>1</v>
      </c>
      <c r="F15" s="10" t="s">
        <v>2</v>
      </c>
      <c r="G15" s="10" t="s">
        <v>3</v>
      </c>
      <c r="H15" s="11" t="s">
        <v>4</v>
      </c>
      <c r="I15" s="10" t="s">
        <v>5</v>
      </c>
      <c r="J15" s="11" t="s">
        <v>6</v>
      </c>
      <c r="K15" s="10" t="s">
        <v>7</v>
      </c>
      <c r="L15" s="11" t="s">
        <v>8</v>
      </c>
      <c r="M15" s="10" t="s">
        <v>9</v>
      </c>
      <c r="N15" s="11" t="s">
        <v>10</v>
      </c>
      <c r="O15" s="10" t="s">
        <v>11</v>
      </c>
      <c r="P15" s="35" t="s">
        <v>58</v>
      </c>
      <c r="Q15" s="18"/>
      <c r="R15"/>
      <c r="S15"/>
      <c r="T15"/>
      <c r="U15" s="39" t="s">
        <v>51</v>
      </c>
      <c r="V15"/>
      <c r="W15"/>
      <c r="X15"/>
      <c r="Y15"/>
      <c r="Z15"/>
      <c r="AA15"/>
      <c r="AB15"/>
      <c r="AC15"/>
      <c r="AD15"/>
      <c r="AE15"/>
    </row>
    <row r="16" spans="1:31" ht="43.5" customHeight="1">
      <c r="A16" s="13">
        <v>1</v>
      </c>
      <c r="B16" s="14" t="s">
        <v>28</v>
      </c>
      <c r="C16" s="15" t="e">
        <f>VLOOKUP(B16,#REF!,2,FALSE)</f>
        <v>#REF!</v>
      </c>
      <c r="D16" s="16" t="e">
        <f>VLOOKUP(B16,#REF!,15,FALSE)</f>
        <v>#REF!</v>
      </c>
      <c r="E16" s="16" t="e">
        <v>#VALUE!</v>
      </c>
      <c r="F16" s="16" t="e">
        <f aca="true" t="shared" si="0" ref="F16:F24">G16/P16</f>
        <v>#VALUE!</v>
      </c>
      <c r="G16" s="16" t="e">
        <v>#VALUE!</v>
      </c>
      <c r="H16" s="17" t="e">
        <f aca="true" t="shared" si="1" ref="H16:H24">I16/P16</f>
        <v>#VALUE!</v>
      </c>
      <c r="I16" s="16" t="e">
        <v>#VALUE!</v>
      </c>
      <c r="J16" s="17" t="e">
        <f aca="true" t="shared" si="2" ref="J16:J24">K16/P16</f>
        <v>#VALUE!</v>
      </c>
      <c r="K16" s="16" t="e">
        <v>#VALUE!</v>
      </c>
      <c r="L16" s="17" t="e">
        <f aca="true" t="shared" si="3" ref="L16:L24">M16/P16</f>
        <v>#VALUE!</v>
      </c>
      <c r="M16" s="16" t="e">
        <v>#VALUE!</v>
      </c>
      <c r="N16" s="17" t="e">
        <f aca="true" t="shared" si="4" ref="N16:N24">O16/P16</f>
        <v>#VALUE!</v>
      </c>
      <c r="O16" s="16" t="e">
        <v>#VALUE!</v>
      </c>
      <c r="P16" s="28" t="e">
        <f aca="true" t="shared" si="5" ref="P16:P24">O16+M16+K16+I16+G16+E16</f>
        <v>#VALUE!</v>
      </c>
      <c r="Q16" s="7"/>
      <c r="R16"/>
      <c r="S16"/>
      <c r="T16"/>
      <c r="U16" s="39" t="s">
        <v>52</v>
      </c>
      <c r="V16" s="30"/>
      <c r="W16"/>
      <c r="X16"/>
      <c r="Y16"/>
      <c r="Z16"/>
      <c r="AA16"/>
      <c r="AB16"/>
      <c r="AC16"/>
      <c r="AD16"/>
      <c r="AE16"/>
    </row>
    <row r="17" spans="1:22" ht="46.5">
      <c r="A17" s="13">
        <v>2</v>
      </c>
      <c r="B17" s="14" t="s">
        <v>26</v>
      </c>
      <c r="C17" s="15" t="e">
        <f>VLOOKUP(B17,#REF!,2,FALSE)</f>
        <v>#REF!</v>
      </c>
      <c r="D17" s="16" t="e">
        <f>VLOOKUP(B17,#REF!,15,FALSE)</f>
        <v>#REF!</v>
      </c>
      <c r="E17" s="16" t="e">
        <v>#VALUE!</v>
      </c>
      <c r="F17" s="16" t="e">
        <f t="shared" si="0"/>
        <v>#VALUE!</v>
      </c>
      <c r="G17" s="16" t="e">
        <v>#VALUE!</v>
      </c>
      <c r="H17" s="17" t="e">
        <f t="shared" si="1"/>
        <v>#VALUE!</v>
      </c>
      <c r="I17" s="16" t="e">
        <v>#VALUE!</v>
      </c>
      <c r="J17" s="17" t="e">
        <f t="shared" si="2"/>
        <v>#VALUE!</v>
      </c>
      <c r="K17" s="16" t="e">
        <v>#VALUE!</v>
      </c>
      <c r="L17" s="17" t="e">
        <f t="shared" si="3"/>
        <v>#VALUE!</v>
      </c>
      <c r="M17" s="16" t="e">
        <v>#VALUE!</v>
      </c>
      <c r="N17" s="17" t="e">
        <f t="shared" si="4"/>
        <v>#VALUE!</v>
      </c>
      <c r="O17" s="16" t="e">
        <v>#VALUE!</v>
      </c>
      <c r="P17" s="28" t="e">
        <f t="shared" si="5"/>
        <v>#VALUE!</v>
      </c>
      <c r="U17" s="39" t="s">
        <v>41</v>
      </c>
      <c r="V17" s="30"/>
    </row>
    <row r="18" spans="1:22" ht="25.5">
      <c r="A18" s="13">
        <v>3</v>
      </c>
      <c r="B18" s="14" t="s">
        <v>42</v>
      </c>
      <c r="C18" s="15" t="e">
        <f>VLOOKUP(B18,#REF!,2,FALSE)</f>
        <v>#REF!</v>
      </c>
      <c r="D18" s="16" t="e">
        <f>VLOOKUP(B18,#REF!,15,FALSE)</f>
        <v>#REF!</v>
      </c>
      <c r="E18" s="16" t="e">
        <v>#VALUE!</v>
      </c>
      <c r="F18" s="16" t="e">
        <f t="shared" si="0"/>
        <v>#VALUE!</v>
      </c>
      <c r="G18" s="16" t="e">
        <v>#VALUE!</v>
      </c>
      <c r="H18" s="17" t="e">
        <f t="shared" si="1"/>
        <v>#VALUE!</v>
      </c>
      <c r="I18" s="16" t="e">
        <v>#VALUE!</v>
      </c>
      <c r="J18" s="17" t="e">
        <f t="shared" si="2"/>
        <v>#VALUE!</v>
      </c>
      <c r="K18" s="16" t="e">
        <v>#VALUE!</v>
      </c>
      <c r="L18" s="17" t="e">
        <f t="shared" si="3"/>
        <v>#VALUE!</v>
      </c>
      <c r="M18" s="16" t="e">
        <v>#VALUE!</v>
      </c>
      <c r="N18" s="17" t="e">
        <f t="shared" si="4"/>
        <v>#VALUE!</v>
      </c>
      <c r="O18" s="16" t="e">
        <v>#VALUE!</v>
      </c>
      <c r="P18" s="28" t="e">
        <f t="shared" si="5"/>
        <v>#VALUE!</v>
      </c>
      <c r="U18" s="39" t="s">
        <v>39</v>
      </c>
      <c r="V18" s="32"/>
    </row>
    <row r="19" spans="1:22" ht="46.5">
      <c r="A19" s="19">
        <v>4</v>
      </c>
      <c r="B19" s="14" t="s">
        <v>45</v>
      </c>
      <c r="C19" s="15" t="e">
        <f>VLOOKUP(B19,#REF!,2,FALSE)</f>
        <v>#REF!</v>
      </c>
      <c r="D19" s="16" t="e">
        <f>VLOOKUP(B19,#REF!,15,FALSE)</f>
        <v>#REF!</v>
      </c>
      <c r="E19" s="16" t="e">
        <v>#VALUE!</v>
      </c>
      <c r="F19" s="16" t="e">
        <f t="shared" si="0"/>
        <v>#VALUE!</v>
      </c>
      <c r="G19" s="16" t="e">
        <v>#VALUE!</v>
      </c>
      <c r="H19" s="17" t="e">
        <f t="shared" si="1"/>
        <v>#VALUE!</v>
      </c>
      <c r="I19" s="16" t="e">
        <v>#VALUE!</v>
      </c>
      <c r="J19" s="17" t="e">
        <f t="shared" si="2"/>
        <v>#VALUE!</v>
      </c>
      <c r="K19" s="16" t="e">
        <v>#VALUE!</v>
      </c>
      <c r="L19" s="17" t="e">
        <f t="shared" si="3"/>
        <v>#VALUE!</v>
      </c>
      <c r="M19" s="16" t="e">
        <v>#VALUE!</v>
      </c>
      <c r="N19" s="17" t="e">
        <f t="shared" si="4"/>
        <v>#VALUE!</v>
      </c>
      <c r="O19" s="16" t="e">
        <v>#VALUE!</v>
      </c>
      <c r="P19" s="28" t="e">
        <f t="shared" si="5"/>
        <v>#VALUE!</v>
      </c>
      <c r="U19" s="39" t="s">
        <v>42</v>
      </c>
      <c r="V19" s="32"/>
    </row>
    <row r="20" spans="1:22" ht="46.5">
      <c r="A20" s="13">
        <v>5</v>
      </c>
      <c r="B20" s="14" t="s">
        <v>43</v>
      </c>
      <c r="C20" s="15" t="e">
        <f>VLOOKUP(B20,#REF!,2,FALSE)</f>
        <v>#REF!</v>
      </c>
      <c r="D20" s="16" t="e">
        <f>VLOOKUP(B20,#REF!,15,FALSE)</f>
        <v>#REF!</v>
      </c>
      <c r="E20" s="16" t="e">
        <v>#VALUE!</v>
      </c>
      <c r="F20" s="16" t="e">
        <f t="shared" si="0"/>
        <v>#VALUE!</v>
      </c>
      <c r="G20" s="16" t="e">
        <v>#VALUE!</v>
      </c>
      <c r="H20" s="17" t="e">
        <f t="shared" si="1"/>
        <v>#VALUE!</v>
      </c>
      <c r="I20" s="16" t="e">
        <v>#VALUE!</v>
      </c>
      <c r="J20" s="17" t="e">
        <f t="shared" si="2"/>
        <v>#VALUE!</v>
      </c>
      <c r="K20" s="16" t="e">
        <v>#VALUE!</v>
      </c>
      <c r="L20" s="17" t="e">
        <f t="shared" si="3"/>
        <v>#VALUE!</v>
      </c>
      <c r="M20" s="16" t="e">
        <v>#VALUE!</v>
      </c>
      <c r="N20" s="17" t="e">
        <f t="shared" si="4"/>
        <v>#VALUE!</v>
      </c>
      <c r="O20" s="16" t="e">
        <v>#VALUE!</v>
      </c>
      <c r="P20" s="28" t="e">
        <f t="shared" si="5"/>
        <v>#VALUE!</v>
      </c>
      <c r="U20" s="39" t="s">
        <v>37</v>
      </c>
      <c r="V20" s="32"/>
    </row>
    <row r="21" spans="1:22" ht="46.5">
      <c r="A21" s="13">
        <v>6</v>
      </c>
      <c r="B21" s="14" t="s">
        <v>37</v>
      </c>
      <c r="C21" s="15" t="e">
        <f>VLOOKUP(B21,#REF!,2,FALSE)</f>
        <v>#REF!</v>
      </c>
      <c r="D21" s="16" t="e">
        <f>VLOOKUP(B21,#REF!,15,FALSE)</f>
        <v>#REF!</v>
      </c>
      <c r="E21" s="16" t="e">
        <v>#VALUE!</v>
      </c>
      <c r="F21" s="16" t="e">
        <f t="shared" si="0"/>
        <v>#VALUE!</v>
      </c>
      <c r="G21" s="16" t="e">
        <v>#VALUE!</v>
      </c>
      <c r="H21" s="17" t="e">
        <f t="shared" si="1"/>
        <v>#VALUE!</v>
      </c>
      <c r="I21" s="16" t="e">
        <v>#VALUE!</v>
      </c>
      <c r="J21" s="17" t="e">
        <f t="shared" si="2"/>
        <v>#VALUE!</v>
      </c>
      <c r="K21" s="16" t="e">
        <v>#VALUE!</v>
      </c>
      <c r="L21" s="17" t="e">
        <f t="shared" si="3"/>
        <v>#VALUE!</v>
      </c>
      <c r="M21" s="16" t="e">
        <v>#VALUE!</v>
      </c>
      <c r="N21" s="17" t="e">
        <f t="shared" si="4"/>
        <v>#VALUE!</v>
      </c>
      <c r="O21" s="16" t="e">
        <v>#VALUE!</v>
      </c>
      <c r="P21" s="28" t="e">
        <f t="shared" si="5"/>
        <v>#VALUE!</v>
      </c>
      <c r="U21" s="39" t="s">
        <v>38</v>
      </c>
      <c r="V21" s="32"/>
    </row>
    <row r="22" spans="1:22" ht="46.5">
      <c r="A22" s="13">
        <v>7</v>
      </c>
      <c r="B22" s="14" t="s">
        <v>34</v>
      </c>
      <c r="C22" s="15" t="e">
        <f>VLOOKUP(B22,#REF!,2,FALSE)</f>
        <v>#REF!</v>
      </c>
      <c r="D22" s="16" t="e">
        <f>VLOOKUP(B22,#REF!,15,FALSE)</f>
        <v>#REF!</v>
      </c>
      <c r="E22" s="16" t="e">
        <v>#VALUE!</v>
      </c>
      <c r="F22" s="16" t="e">
        <f t="shared" si="0"/>
        <v>#VALUE!</v>
      </c>
      <c r="G22" s="16" t="e">
        <v>#VALUE!</v>
      </c>
      <c r="H22" s="17" t="e">
        <f t="shared" si="1"/>
        <v>#VALUE!</v>
      </c>
      <c r="I22" s="16" t="e">
        <v>#VALUE!</v>
      </c>
      <c r="J22" s="17" t="e">
        <f t="shared" si="2"/>
        <v>#VALUE!</v>
      </c>
      <c r="K22" s="16" t="e">
        <v>#VALUE!</v>
      </c>
      <c r="L22" s="17" t="e">
        <f t="shared" si="3"/>
        <v>#VALUE!</v>
      </c>
      <c r="M22" s="16" t="e">
        <v>#VALUE!</v>
      </c>
      <c r="N22" s="17" t="e">
        <f t="shared" si="4"/>
        <v>#VALUE!</v>
      </c>
      <c r="O22" s="16" t="e">
        <v>#VALUE!</v>
      </c>
      <c r="P22" s="28" t="e">
        <f t="shared" si="5"/>
        <v>#VALUE!</v>
      </c>
      <c r="U22" s="39" t="s">
        <v>30</v>
      </c>
      <c r="V22" s="32"/>
    </row>
    <row r="23" spans="1:22" ht="46.5">
      <c r="A23" s="13">
        <v>8</v>
      </c>
      <c r="B23" s="14" t="s">
        <v>53</v>
      </c>
      <c r="C23" s="15" t="e">
        <f>VLOOKUP(B23,#REF!,2,FALSE)</f>
        <v>#REF!</v>
      </c>
      <c r="D23" s="16" t="e">
        <f>VLOOKUP(B23,#REF!,15,FALSE)</f>
        <v>#REF!</v>
      </c>
      <c r="E23" s="16" t="e">
        <v>#VALUE!</v>
      </c>
      <c r="F23" s="16" t="e">
        <f t="shared" si="0"/>
        <v>#VALUE!</v>
      </c>
      <c r="G23" s="16" t="e">
        <v>#VALUE!</v>
      </c>
      <c r="H23" s="17" t="e">
        <f t="shared" si="1"/>
        <v>#VALUE!</v>
      </c>
      <c r="I23" s="16" t="e">
        <v>#VALUE!</v>
      </c>
      <c r="J23" s="17" t="e">
        <f t="shared" si="2"/>
        <v>#VALUE!</v>
      </c>
      <c r="K23" s="16" t="e">
        <v>#VALUE!</v>
      </c>
      <c r="L23" s="17" t="e">
        <f t="shared" si="3"/>
        <v>#VALUE!</v>
      </c>
      <c r="M23" s="16" t="e">
        <v>#VALUE!</v>
      </c>
      <c r="N23" s="17" t="e">
        <f t="shared" si="4"/>
        <v>#VALUE!</v>
      </c>
      <c r="O23" s="16" t="e">
        <v>#VALUE!</v>
      </c>
      <c r="P23" s="28" t="e">
        <f t="shared" si="5"/>
        <v>#VALUE!</v>
      </c>
      <c r="U23" s="39" t="s">
        <v>31</v>
      </c>
      <c r="V23" s="32"/>
    </row>
    <row r="24" spans="1:22" ht="47.25" thickBot="1">
      <c r="A24" s="13">
        <v>9</v>
      </c>
      <c r="B24" s="14" t="s">
        <v>39</v>
      </c>
      <c r="C24" s="15" t="e">
        <f>VLOOKUP(B24,#REF!,2,FALSE)</f>
        <v>#REF!</v>
      </c>
      <c r="D24" s="16" t="e">
        <f>VLOOKUP(B24,#REF!,15,FALSE)</f>
        <v>#REF!</v>
      </c>
      <c r="E24" s="16" t="e">
        <v>#VALUE!</v>
      </c>
      <c r="F24" s="16" t="e">
        <f t="shared" si="0"/>
        <v>#VALUE!</v>
      </c>
      <c r="G24" s="16" t="e">
        <v>#VALUE!</v>
      </c>
      <c r="H24" s="17" t="e">
        <f t="shared" si="1"/>
        <v>#VALUE!</v>
      </c>
      <c r="I24" s="16" t="e">
        <v>#VALUE!</v>
      </c>
      <c r="J24" s="17" t="e">
        <f t="shared" si="2"/>
        <v>#VALUE!</v>
      </c>
      <c r="K24" s="16" t="e">
        <v>#VALUE!</v>
      </c>
      <c r="L24" s="17" t="e">
        <f t="shared" si="3"/>
        <v>#VALUE!</v>
      </c>
      <c r="M24" s="16" t="e">
        <v>#VALUE!</v>
      </c>
      <c r="N24" s="17" t="e">
        <f t="shared" si="4"/>
        <v>#VALUE!</v>
      </c>
      <c r="O24" s="16" t="e">
        <v>#VALUE!</v>
      </c>
      <c r="P24" s="28" t="e">
        <f t="shared" si="5"/>
        <v>#VALUE!</v>
      </c>
      <c r="U24" s="39" t="s">
        <v>36</v>
      </c>
      <c r="V24" s="30"/>
    </row>
    <row r="25" spans="1:22" ht="45.75" customHeight="1" thickBot="1">
      <c r="A25" s="22"/>
      <c r="B25" s="33" t="s">
        <v>55</v>
      </c>
      <c r="C25" s="24" t="e">
        <f>VLOOKUP(B25,#REF!,2,FALSE)</f>
        <v>#REF!</v>
      </c>
      <c r="D25" s="27" t="e">
        <f>VLOOKUP(B25,#REF!,15,FALSE)</f>
        <v>#REF!</v>
      </c>
      <c r="E25" s="27" t="e">
        <f>SUM(E16:E24)</f>
        <v>#VALUE!</v>
      </c>
      <c r="F25" s="27" t="e">
        <f>G25/P25</f>
        <v>#VALUE!</v>
      </c>
      <c r="G25" s="27" t="e">
        <f>SUM(G16:G24)</f>
        <v>#VALUE!</v>
      </c>
      <c r="H25" s="25" t="e">
        <f>I25/P25</f>
        <v>#VALUE!</v>
      </c>
      <c r="I25" s="27" t="e">
        <f>SUM(I16:I24)</f>
        <v>#VALUE!</v>
      </c>
      <c r="J25" s="25" t="e">
        <f>K25/P25</f>
        <v>#VALUE!</v>
      </c>
      <c r="K25" s="27" t="e">
        <f>SUM(K16:K24)</f>
        <v>#VALUE!</v>
      </c>
      <c r="L25" s="25" t="e">
        <f>M25/P25</f>
        <v>#VALUE!</v>
      </c>
      <c r="M25" s="27" t="e">
        <f>SUM(M16:M24)</f>
        <v>#VALUE!</v>
      </c>
      <c r="N25" s="25" t="e">
        <f>O25/P25</f>
        <v>#VALUE!</v>
      </c>
      <c r="O25" s="26" t="e">
        <f>SUM(O16:O24)</f>
        <v>#VALUE!</v>
      </c>
      <c r="P25" s="29" t="e">
        <f>SUM(P16:P24)</f>
        <v>#VALUE!</v>
      </c>
      <c r="U25" s="39" t="s">
        <v>32</v>
      </c>
      <c r="V25" s="30"/>
    </row>
    <row r="26" spans="21:22" ht="26.25" thickBot="1">
      <c r="U26" s="39" t="s">
        <v>33</v>
      </c>
      <c r="V26" s="32"/>
    </row>
    <row r="27" spans="1:22" ht="116.25">
      <c r="A27" s="8"/>
      <c r="B27" s="9" t="s">
        <v>0</v>
      </c>
      <c r="C27" s="36" t="s">
        <v>59</v>
      </c>
      <c r="D27" s="34" t="s">
        <v>57</v>
      </c>
      <c r="E27" s="10" t="s">
        <v>1</v>
      </c>
      <c r="F27" s="10" t="s">
        <v>2</v>
      </c>
      <c r="G27" s="10" t="s">
        <v>3</v>
      </c>
      <c r="H27" s="11" t="s">
        <v>4</v>
      </c>
      <c r="I27" s="10" t="s">
        <v>5</v>
      </c>
      <c r="J27" s="11" t="s">
        <v>6</v>
      </c>
      <c r="K27" s="10" t="s">
        <v>7</v>
      </c>
      <c r="L27" s="11" t="s">
        <v>8</v>
      </c>
      <c r="M27" s="10" t="s">
        <v>9</v>
      </c>
      <c r="N27" s="11" t="s">
        <v>10</v>
      </c>
      <c r="O27" s="10" t="s">
        <v>11</v>
      </c>
      <c r="P27" s="35" t="s">
        <v>58</v>
      </c>
      <c r="U27" s="39" t="s">
        <v>34</v>
      </c>
      <c r="V27" s="30"/>
    </row>
    <row r="28" spans="1:22" ht="25.5">
      <c r="A28" s="13">
        <v>1</v>
      </c>
      <c r="B28" s="14" t="s">
        <v>48</v>
      </c>
      <c r="C28" s="15" t="e">
        <f>VLOOKUP(B28,#REF!,2,FALSE)</f>
        <v>#REF!</v>
      </c>
      <c r="D28" s="16" t="e">
        <f>VLOOKUP(B28,#REF!,15,FALSE)</f>
        <v>#REF!</v>
      </c>
      <c r="E28" s="16" t="e">
        <v>#VALUE!</v>
      </c>
      <c r="F28" s="16" t="e">
        <f aca="true" t="shared" si="6" ref="F28:F36">G28/P28</f>
        <v>#VALUE!</v>
      </c>
      <c r="G28" s="16" t="e">
        <v>#VALUE!</v>
      </c>
      <c r="H28" s="17" t="e">
        <f aca="true" t="shared" si="7" ref="H28:H36">I28/P28</f>
        <v>#VALUE!</v>
      </c>
      <c r="I28" s="16" t="e">
        <v>#VALUE!</v>
      </c>
      <c r="J28" s="17" t="e">
        <f aca="true" t="shared" si="8" ref="J28:J36">K28/P28</f>
        <v>#VALUE!</v>
      </c>
      <c r="K28" s="16" t="e">
        <v>#VALUE!</v>
      </c>
      <c r="L28" s="17" t="e">
        <f aca="true" t="shared" si="9" ref="L28:L36">M28/P28</f>
        <v>#VALUE!</v>
      </c>
      <c r="M28" s="16" t="e">
        <v>#VALUE!</v>
      </c>
      <c r="N28" s="17" t="e">
        <f aca="true" t="shared" si="10" ref="N28:N36">O28/P28</f>
        <v>#VALUE!</v>
      </c>
      <c r="O28" s="16" t="e">
        <v>#VALUE!</v>
      </c>
      <c r="P28" s="28" t="e">
        <f aca="true" t="shared" si="11" ref="P28:P36">O28+M28+K28+I28+G28+E28</f>
        <v>#VALUE!</v>
      </c>
      <c r="U28" s="39" t="s">
        <v>44</v>
      </c>
      <c r="V28" s="30"/>
    </row>
    <row r="29" spans="1:22" ht="25.5">
      <c r="A29" s="13">
        <v>2</v>
      </c>
      <c r="B29" s="14" t="s">
        <v>50</v>
      </c>
      <c r="C29" s="15" t="e">
        <f>VLOOKUP(B29,#REF!,2,FALSE)</f>
        <v>#REF!</v>
      </c>
      <c r="D29" s="16" t="e">
        <f>VLOOKUP(B29,#REF!,15,FALSE)</f>
        <v>#REF!</v>
      </c>
      <c r="E29" s="16" t="e">
        <v>#VALUE!</v>
      </c>
      <c r="F29" s="16" t="e">
        <f t="shared" si="6"/>
        <v>#VALUE!</v>
      </c>
      <c r="G29" s="16" t="e">
        <v>#VALUE!</v>
      </c>
      <c r="H29" s="17" t="e">
        <f t="shared" si="7"/>
        <v>#VALUE!</v>
      </c>
      <c r="I29" s="16" t="e">
        <v>#VALUE!</v>
      </c>
      <c r="J29" s="17" t="e">
        <f t="shared" si="8"/>
        <v>#VALUE!</v>
      </c>
      <c r="K29" s="16" t="e">
        <v>#VALUE!</v>
      </c>
      <c r="L29" s="17" t="e">
        <f t="shared" si="9"/>
        <v>#VALUE!</v>
      </c>
      <c r="M29" s="16" t="e">
        <v>#VALUE!</v>
      </c>
      <c r="N29" s="17" t="e">
        <f t="shared" si="10"/>
        <v>#VALUE!</v>
      </c>
      <c r="O29" s="16" t="e">
        <v>#VALUE!</v>
      </c>
      <c r="P29" s="28" t="e">
        <f t="shared" si="11"/>
        <v>#VALUE!</v>
      </c>
      <c r="U29" s="39" t="s">
        <v>45</v>
      </c>
      <c r="V29" s="30"/>
    </row>
    <row r="30" spans="1:22" ht="46.5">
      <c r="A30" s="13">
        <v>3</v>
      </c>
      <c r="B30" s="14" t="s">
        <v>44</v>
      </c>
      <c r="C30" s="15" t="e">
        <f>VLOOKUP(B30,#REF!,2,FALSE)</f>
        <v>#REF!</v>
      </c>
      <c r="D30" s="16" t="e">
        <f>VLOOKUP(B30,#REF!,15,FALSE)</f>
        <v>#REF!</v>
      </c>
      <c r="E30" s="16" t="e">
        <v>#VALUE!</v>
      </c>
      <c r="F30" s="16" t="e">
        <f t="shared" si="6"/>
        <v>#VALUE!</v>
      </c>
      <c r="G30" s="16" t="e">
        <v>#VALUE!</v>
      </c>
      <c r="H30" s="17" t="e">
        <f t="shared" si="7"/>
        <v>#VALUE!</v>
      </c>
      <c r="I30" s="16" t="e">
        <v>#VALUE!</v>
      </c>
      <c r="J30" s="17" t="e">
        <f t="shared" si="8"/>
        <v>#VALUE!</v>
      </c>
      <c r="K30" s="16" t="e">
        <v>#VALUE!</v>
      </c>
      <c r="L30" s="17" t="e">
        <f t="shared" si="9"/>
        <v>#VALUE!</v>
      </c>
      <c r="M30" s="16" t="e">
        <v>#VALUE!</v>
      </c>
      <c r="N30" s="17" t="e">
        <f t="shared" si="10"/>
        <v>#VALUE!</v>
      </c>
      <c r="O30" s="16" t="e">
        <v>#VALUE!</v>
      </c>
      <c r="P30" s="28" t="e">
        <f t="shared" si="11"/>
        <v>#VALUE!</v>
      </c>
      <c r="U30" s="39" t="s">
        <v>53</v>
      </c>
      <c r="V30" s="30"/>
    </row>
    <row r="31" spans="1:22" ht="46.5">
      <c r="A31" s="19">
        <v>4</v>
      </c>
      <c r="B31" s="14" t="s">
        <v>51</v>
      </c>
      <c r="C31" s="15" t="e">
        <f>VLOOKUP(B31,#REF!,2,FALSE)</f>
        <v>#REF!</v>
      </c>
      <c r="D31" s="16" t="e">
        <f>VLOOKUP(B31,#REF!,15,FALSE)</f>
        <v>#REF!</v>
      </c>
      <c r="E31" s="16" t="e">
        <v>#VALUE!</v>
      </c>
      <c r="F31" s="16" t="e">
        <f t="shared" si="6"/>
        <v>#VALUE!</v>
      </c>
      <c r="G31" s="16" t="e">
        <v>#VALUE!</v>
      </c>
      <c r="H31" s="17" t="e">
        <f t="shared" si="7"/>
        <v>#VALUE!</v>
      </c>
      <c r="I31" s="16" t="e">
        <v>#VALUE!</v>
      </c>
      <c r="J31" s="17" t="e">
        <f t="shared" si="8"/>
        <v>#VALUE!</v>
      </c>
      <c r="K31" s="16" t="e">
        <v>#VALUE!</v>
      </c>
      <c r="L31" s="17" t="e">
        <f t="shared" si="9"/>
        <v>#VALUE!</v>
      </c>
      <c r="M31" s="16" t="e">
        <v>#VALUE!</v>
      </c>
      <c r="N31" s="17" t="e">
        <f t="shared" si="10"/>
        <v>#VALUE!</v>
      </c>
      <c r="O31" s="16" t="e">
        <v>#VALUE!</v>
      </c>
      <c r="P31" s="28" t="e">
        <f t="shared" si="11"/>
        <v>#VALUE!</v>
      </c>
      <c r="U31" s="31"/>
      <c r="V31" s="31"/>
    </row>
    <row r="32" spans="1:16" ht="23.25">
      <c r="A32" s="13">
        <v>5</v>
      </c>
      <c r="B32" s="14" t="s">
        <v>46</v>
      </c>
      <c r="C32" s="15" t="e">
        <f>VLOOKUP(B32,#REF!,2,FALSE)</f>
        <v>#REF!</v>
      </c>
      <c r="D32" s="16" t="e">
        <f>VLOOKUP(B32,#REF!,15,FALSE)</f>
        <v>#REF!</v>
      </c>
      <c r="E32" s="16" t="e">
        <v>#VALUE!</v>
      </c>
      <c r="F32" s="16" t="e">
        <f t="shared" si="6"/>
        <v>#VALUE!</v>
      </c>
      <c r="G32" s="16" t="e">
        <v>#VALUE!</v>
      </c>
      <c r="H32" s="17" t="e">
        <f t="shared" si="7"/>
        <v>#VALUE!</v>
      </c>
      <c r="I32" s="16" t="e">
        <v>#VALUE!</v>
      </c>
      <c r="J32" s="17" t="e">
        <f t="shared" si="8"/>
        <v>#VALUE!</v>
      </c>
      <c r="K32" s="16" t="e">
        <v>#VALUE!</v>
      </c>
      <c r="L32" s="17" t="e">
        <f t="shared" si="9"/>
        <v>#VALUE!</v>
      </c>
      <c r="M32" s="16" t="e">
        <v>#VALUE!</v>
      </c>
      <c r="N32" s="17" t="e">
        <f t="shared" si="10"/>
        <v>#VALUE!</v>
      </c>
      <c r="O32" s="16" t="e">
        <v>#VALUE!</v>
      </c>
      <c r="P32" s="28" t="e">
        <f t="shared" si="11"/>
        <v>#VALUE!</v>
      </c>
    </row>
    <row r="33" spans="1:16" ht="46.5">
      <c r="A33" s="13">
        <v>6</v>
      </c>
      <c r="B33" s="14" t="s">
        <v>49</v>
      </c>
      <c r="C33" s="15" t="e">
        <f>VLOOKUP(B33,#REF!,2,FALSE)</f>
        <v>#REF!</v>
      </c>
      <c r="D33" s="16" t="e">
        <f>VLOOKUP(B33,#REF!,15,FALSE)</f>
        <v>#REF!</v>
      </c>
      <c r="E33" s="16" t="e">
        <v>#VALUE!</v>
      </c>
      <c r="F33" s="16" t="e">
        <f t="shared" si="6"/>
        <v>#VALUE!</v>
      </c>
      <c r="G33" s="16" t="e">
        <v>#VALUE!</v>
      </c>
      <c r="H33" s="17" t="e">
        <f t="shared" si="7"/>
        <v>#VALUE!</v>
      </c>
      <c r="I33" s="16" t="e">
        <v>#VALUE!</v>
      </c>
      <c r="J33" s="17" t="e">
        <f t="shared" si="8"/>
        <v>#VALUE!</v>
      </c>
      <c r="K33" s="16" t="e">
        <v>#VALUE!</v>
      </c>
      <c r="L33" s="17" t="e">
        <f t="shared" si="9"/>
        <v>#VALUE!</v>
      </c>
      <c r="M33" s="16" t="e">
        <v>#VALUE!</v>
      </c>
      <c r="N33" s="17" t="e">
        <f t="shared" si="10"/>
        <v>#VALUE!</v>
      </c>
      <c r="O33" s="16" t="e">
        <v>#VALUE!</v>
      </c>
      <c r="P33" s="28" t="e">
        <f t="shared" si="11"/>
        <v>#VALUE!</v>
      </c>
    </row>
    <row r="34" spans="1:16" ht="46.5">
      <c r="A34" s="13">
        <v>7</v>
      </c>
      <c r="B34" s="14" t="s">
        <v>47</v>
      </c>
      <c r="C34" s="15" t="e">
        <f>VLOOKUP(B34,#REF!,2,FALSE)</f>
        <v>#REF!</v>
      </c>
      <c r="D34" s="16" t="e">
        <f>VLOOKUP(B34,#REF!,15,FALSE)</f>
        <v>#REF!</v>
      </c>
      <c r="E34" s="16" t="e">
        <v>#VALUE!</v>
      </c>
      <c r="F34" s="16" t="e">
        <f t="shared" si="6"/>
        <v>#VALUE!</v>
      </c>
      <c r="G34" s="16" t="e">
        <v>#VALUE!</v>
      </c>
      <c r="H34" s="17" t="e">
        <f t="shared" si="7"/>
        <v>#VALUE!</v>
      </c>
      <c r="I34" s="16" t="e">
        <v>#VALUE!</v>
      </c>
      <c r="J34" s="17" t="e">
        <f t="shared" si="8"/>
        <v>#VALUE!</v>
      </c>
      <c r="K34" s="16" t="e">
        <v>#VALUE!</v>
      </c>
      <c r="L34" s="17" t="e">
        <f t="shared" si="9"/>
        <v>#VALUE!</v>
      </c>
      <c r="M34" s="16" t="e">
        <v>#VALUE!</v>
      </c>
      <c r="N34" s="17" t="e">
        <f t="shared" si="10"/>
        <v>#VALUE!</v>
      </c>
      <c r="O34" s="16" t="e">
        <v>#VALUE!</v>
      </c>
      <c r="P34" s="28" t="e">
        <f t="shared" si="11"/>
        <v>#VALUE!</v>
      </c>
    </row>
    <row r="35" spans="1:16" ht="23.25">
      <c r="A35" s="13">
        <v>8</v>
      </c>
      <c r="B35" s="14" t="s">
        <v>41</v>
      </c>
      <c r="C35" s="15" t="e">
        <f>VLOOKUP(B35,#REF!,2,FALSE)</f>
        <v>#REF!</v>
      </c>
      <c r="D35" s="16" t="e">
        <f>VLOOKUP(B35,#REF!,15,FALSE)</f>
        <v>#REF!</v>
      </c>
      <c r="E35" s="16" t="e">
        <v>#VALUE!</v>
      </c>
      <c r="F35" s="16" t="e">
        <f t="shared" si="6"/>
        <v>#VALUE!</v>
      </c>
      <c r="G35" s="16" t="e">
        <v>#VALUE!</v>
      </c>
      <c r="H35" s="17" t="e">
        <f t="shared" si="7"/>
        <v>#VALUE!</v>
      </c>
      <c r="I35" s="16" t="e">
        <v>#VALUE!</v>
      </c>
      <c r="J35" s="17" t="e">
        <f t="shared" si="8"/>
        <v>#VALUE!</v>
      </c>
      <c r="K35" s="16" t="e">
        <v>#VALUE!</v>
      </c>
      <c r="L35" s="17" t="e">
        <f t="shared" si="9"/>
        <v>#VALUE!</v>
      </c>
      <c r="M35" s="16" t="e">
        <v>#VALUE!</v>
      </c>
      <c r="N35" s="17" t="e">
        <f t="shared" si="10"/>
        <v>#VALUE!</v>
      </c>
      <c r="O35" s="16" t="e">
        <v>#VALUE!</v>
      </c>
      <c r="P35" s="28" t="e">
        <f t="shared" si="11"/>
        <v>#VALUE!</v>
      </c>
    </row>
    <row r="36" spans="1:16" ht="47.25" thickBot="1">
      <c r="A36" s="13">
        <v>9</v>
      </c>
      <c r="B36" s="14" t="s">
        <v>52</v>
      </c>
      <c r="C36" s="15" t="e">
        <f>VLOOKUP(B36,#REF!,2,FALSE)</f>
        <v>#REF!</v>
      </c>
      <c r="D36" s="16" t="e">
        <f>VLOOKUP(B36,#REF!,15,FALSE)</f>
        <v>#REF!</v>
      </c>
      <c r="E36" s="16" t="e">
        <v>#VALUE!</v>
      </c>
      <c r="F36" s="16" t="e">
        <f t="shared" si="6"/>
        <v>#VALUE!</v>
      </c>
      <c r="G36" s="16" t="e">
        <v>#VALUE!</v>
      </c>
      <c r="H36" s="17" t="e">
        <f t="shared" si="7"/>
        <v>#VALUE!</v>
      </c>
      <c r="I36" s="16" t="e">
        <v>#VALUE!</v>
      </c>
      <c r="J36" s="17" t="e">
        <f t="shared" si="8"/>
        <v>#VALUE!</v>
      </c>
      <c r="K36" s="16" t="e">
        <v>#VALUE!</v>
      </c>
      <c r="L36" s="17" t="e">
        <f t="shared" si="9"/>
        <v>#VALUE!</v>
      </c>
      <c r="M36" s="16" t="e">
        <v>#VALUE!</v>
      </c>
      <c r="N36" s="17" t="e">
        <f t="shared" si="10"/>
        <v>#VALUE!</v>
      </c>
      <c r="O36" s="16" t="e">
        <v>#VALUE!</v>
      </c>
      <c r="P36" s="28" t="e">
        <f t="shared" si="11"/>
        <v>#VALUE!</v>
      </c>
    </row>
    <row r="37" spans="1:16" ht="24" thickBot="1">
      <c r="A37" s="22"/>
      <c r="B37" s="33" t="s">
        <v>56</v>
      </c>
      <c r="C37" s="24" t="e">
        <f>VLOOKUP(B37,#REF!,2,FALSE)</f>
        <v>#REF!</v>
      </c>
      <c r="D37" s="27" t="e">
        <f>VLOOKUP(B37,#REF!,15,FALSE)</f>
        <v>#REF!</v>
      </c>
      <c r="E37" s="27" t="e">
        <f>SUM(E28:E36)</f>
        <v>#VALUE!</v>
      </c>
      <c r="F37" s="27" t="e">
        <f>G37/P37</f>
        <v>#VALUE!</v>
      </c>
      <c r="G37" s="27" t="e">
        <f>SUM(G28:G36)</f>
        <v>#VALUE!</v>
      </c>
      <c r="H37" s="25" t="e">
        <f>I37/P37</f>
        <v>#VALUE!</v>
      </c>
      <c r="I37" s="27" t="e">
        <f>SUM(I28:I36)</f>
        <v>#VALUE!</v>
      </c>
      <c r="J37" s="25" t="e">
        <f>K37/P37</f>
        <v>#VALUE!</v>
      </c>
      <c r="K37" s="27" t="e">
        <f>SUM(K28:K36)</f>
        <v>#VALUE!</v>
      </c>
      <c r="L37" s="25" t="e">
        <f>M37/P37</f>
        <v>#VALUE!</v>
      </c>
      <c r="M37" s="27" t="e">
        <f>SUM(M28:M36)</f>
        <v>#VALUE!</v>
      </c>
      <c r="N37" s="25" t="e">
        <f>O37/P37</f>
        <v>#VALUE!</v>
      </c>
      <c r="O37" s="26" t="e">
        <f>SUM(O28:O36)</f>
        <v>#VALUE!</v>
      </c>
      <c r="P37" s="29" t="e">
        <f>SUM(P28:P36)</f>
        <v>#VALUE!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8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B32"/>
  <sheetViews>
    <sheetView showGridLines="0" tabSelected="1" zoomScalePageLayoutView="0" workbookViewId="0" topLeftCell="A1">
      <selection activeCell="B29" sqref="B29"/>
    </sheetView>
  </sheetViews>
  <sheetFormatPr defaultColWidth="9.140625" defaultRowHeight="12.75"/>
  <sheetData>
    <row r="11" s="74" customFormat="1" ht="23.25">
      <c r="B11" s="74" t="s">
        <v>418</v>
      </c>
    </row>
    <row r="13" s="76" customFormat="1" ht="18">
      <c r="B13" s="76" t="s">
        <v>419</v>
      </c>
    </row>
    <row r="14" s="76" customFormat="1" ht="18">
      <c r="B14" s="76" t="s">
        <v>420</v>
      </c>
    </row>
    <row r="17" s="75" customFormat="1" ht="14.25">
      <c r="B17" s="75" t="s">
        <v>428</v>
      </c>
    </row>
    <row r="18" s="75" customFormat="1" ht="14.25">
      <c r="B18" s="75" t="s">
        <v>421</v>
      </c>
    </row>
    <row r="19" s="75" customFormat="1" ht="14.25"/>
    <row r="20" s="75" customFormat="1" ht="14.25"/>
    <row r="21" s="75" customFormat="1" ht="15">
      <c r="B21" s="77" t="s">
        <v>422</v>
      </c>
    </row>
    <row r="22" s="75" customFormat="1" ht="14.25">
      <c r="B22" s="75" t="s">
        <v>429</v>
      </c>
    </row>
    <row r="23" s="75" customFormat="1" ht="14.25"/>
    <row r="26" s="79" customFormat="1" ht="12">
      <c r="B26" s="78" t="s">
        <v>423</v>
      </c>
    </row>
    <row r="27" s="79" customFormat="1" ht="12">
      <c r="B27" s="79" t="s">
        <v>424</v>
      </c>
    </row>
    <row r="28" s="79" customFormat="1" ht="12">
      <c r="B28" s="79" t="s">
        <v>431</v>
      </c>
    </row>
    <row r="29" s="79" customFormat="1" ht="12">
      <c r="B29" s="79" t="s">
        <v>425</v>
      </c>
    </row>
    <row r="30" s="79" customFormat="1" ht="12">
      <c r="B30" s="79" t="s">
        <v>426</v>
      </c>
    </row>
    <row r="31" s="79" customFormat="1" ht="12">
      <c r="B31" s="79" t="s">
        <v>427</v>
      </c>
    </row>
    <row r="32" ht="12.75">
      <c r="B32" s="79" t="s">
        <v>430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&amp;L&amp;"Arial,Bold"Appendix-B Tables __ &amp;"Arial,Regular"B46-B79 NAUs (2006-2003)&amp;R&amp;P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17"/>
  <sheetViews>
    <sheetView view="pageBreakPreview" zoomScale="55" zoomScaleNormal="40" zoomScaleSheetLayoutView="55" zoomScalePageLayoutView="0" workbookViewId="0" topLeftCell="A1">
      <selection activeCell="N101" sqref="N101"/>
    </sheetView>
  </sheetViews>
  <sheetFormatPr defaultColWidth="9.140625" defaultRowHeight="12.75"/>
  <cols>
    <col min="1" max="1" width="6.8515625" style="0" customWidth="1"/>
    <col min="2" max="2" width="53.00390625" style="0" customWidth="1"/>
    <col min="3" max="3" width="13.421875" style="0" customWidth="1"/>
    <col min="4" max="11" width="15.7109375" style="0" customWidth="1"/>
    <col min="12" max="12" width="19.140625" style="0" customWidth="1"/>
    <col min="13" max="14" width="13.28125" style="0" customWidth="1"/>
    <col min="15" max="15" width="19.28125" style="0" customWidth="1"/>
    <col min="16" max="16" width="10.28125" style="0" bestFit="1" customWidth="1"/>
  </cols>
  <sheetData>
    <row r="1" spans="1:16" ht="43.5" customHeight="1">
      <c r="A1" s="47" t="s">
        <v>327</v>
      </c>
      <c r="B1" s="48"/>
      <c r="C1" s="49"/>
      <c r="D1" s="49"/>
      <c r="E1" s="50"/>
      <c r="F1" s="49"/>
      <c r="G1" s="50"/>
      <c r="H1" s="50"/>
      <c r="I1" s="51"/>
      <c r="J1" s="50"/>
      <c r="K1" s="50"/>
      <c r="L1" s="5"/>
      <c r="M1" s="6"/>
      <c r="N1" s="3"/>
      <c r="O1" s="6"/>
      <c r="P1" s="7"/>
    </row>
    <row r="2" spans="1:16" ht="12" customHeight="1">
      <c r="A2" s="52"/>
      <c r="B2" s="48"/>
      <c r="C2" s="49"/>
      <c r="D2" s="49"/>
      <c r="E2" s="50"/>
      <c r="F2" s="49"/>
      <c r="G2" s="50"/>
      <c r="H2" s="50"/>
      <c r="I2" s="51"/>
      <c r="J2" s="50"/>
      <c r="K2" s="50"/>
      <c r="L2" s="5"/>
      <c r="N2" s="3"/>
      <c r="O2" s="6"/>
      <c r="P2" s="7"/>
    </row>
    <row r="3" spans="1:12" ht="91.5" customHeight="1">
      <c r="A3" s="53"/>
      <c r="B3" s="63" t="s">
        <v>306</v>
      </c>
      <c r="C3" s="61" t="s">
        <v>315</v>
      </c>
      <c r="D3" s="62" t="s">
        <v>316</v>
      </c>
      <c r="E3" s="62" t="s">
        <v>317</v>
      </c>
      <c r="F3" s="62" t="s">
        <v>318</v>
      </c>
      <c r="G3" s="61" t="s">
        <v>319</v>
      </c>
      <c r="H3" s="61" t="s">
        <v>320</v>
      </c>
      <c r="I3" s="61" t="s">
        <v>321</v>
      </c>
      <c r="J3" s="61" t="s">
        <v>322</v>
      </c>
      <c r="K3" s="61" t="s">
        <v>323</v>
      </c>
      <c r="L3" s="12"/>
    </row>
    <row r="4" spans="1:12" ht="43.5" customHeight="1">
      <c r="A4" s="43"/>
      <c r="B4" s="14" t="s">
        <v>40</v>
      </c>
      <c r="C4" s="40">
        <v>2</v>
      </c>
      <c r="D4" s="41">
        <v>0</v>
      </c>
      <c r="E4" s="41">
        <v>0</v>
      </c>
      <c r="F4" s="41">
        <v>1</v>
      </c>
      <c r="G4" s="46">
        <v>0</v>
      </c>
      <c r="H4" s="16">
        <v>0</v>
      </c>
      <c r="I4" s="16">
        <v>0</v>
      </c>
      <c r="J4" s="16">
        <v>3</v>
      </c>
      <c r="K4" s="16">
        <v>3</v>
      </c>
      <c r="L4" s="18"/>
    </row>
    <row r="5" spans="1:13" s="21" customFormat="1" ht="54.75" customHeight="1">
      <c r="A5" s="54"/>
      <c r="B5" s="58" t="s">
        <v>305</v>
      </c>
      <c r="C5" s="55">
        <v>2</v>
      </c>
      <c r="D5" s="56">
        <v>0</v>
      </c>
      <c r="E5" s="56">
        <v>0</v>
      </c>
      <c r="F5" s="56">
        <v>1</v>
      </c>
      <c r="G5" s="56">
        <v>0</v>
      </c>
      <c r="H5" s="57">
        <v>0</v>
      </c>
      <c r="I5" s="57">
        <v>0</v>
      </c>
      <c r="J5" s="57">
        <v>3</v>
      </c>
      <c r="K5" s="57">
        <v>3</v>
      </c>
      <c r="L5" s="20"/>
      <c r="M5"/>
    </row>
    <row r="6" spans="1:13" s="21" customFormat="1" ht="43.5" customHeight="1">
      <c r="A6"/>
      <c r="B6" s="2"/>
      <c r="C6" s="3"/>
      <c r="D6" s="3"/>
      <c r="E6" s="4"/>
      <c r="F6" s="3"/>
      <c r="G6" s="4"/>
      <c r="H6" s="4"/>
      <c r="I6" s="5"/>
      <c r="J6" s="4"/>
      <c r="K6" s="4"/>
      <c r="L6" s="5"/>
      <c r="M6"/>
    </row>
    <row r="7" spans="1:13" s="21" customFormat="1" ht="43.5" customHeight="1">
      <c r="A7" s="47" t="s">
        <v>328</v>
      </c>
      <c r="B7" s="48"/>
      <c r="C7" s="49"/>
      <c r="D7" s="49"/>
      <c r="E7" s="50"/>
      <c r="F7" s="49"/>
      <c r="G7" s="50"/>
      <c r="H7" s="50"/>
      <c r="I7" s="51"/>
      <c r="J7" s="50"/>
      <c r="K7" s="50"/>
      <c r="L7" s="5"/>
      <c r="M7"/>
    </row>
    <row r="8" spans="1:16" ht="12" customHeight="1">
      <c r="A8" s="52"/>
      <c r="B8" s="48"/>
      <c r="C8" s="49"/>
      <c r="D8" s="49"/>
      <c r="E8" s="50"/>
      <c r="F8" s="49"/>
      <c r="G8" s="50"/>
      <c r="H8" s="50"/>
      <c r="I8" s="51"/>
      <c r="J8" s="50"/>
      <c r="K8" s="50"/>
      <c r="L8" s="5"/>
      <c r="N8" s="3"/>
      <c r="O8" s="6"/>
      <c r="P8" s="7"/>
    </row>
    <row r="9" spans="1:12" ht="91.5" customHeight="1">
      <c r="A9" s="53"/>
      <c r="B9" s="63" t="s">
        <v>306</v>
      </c>
      <c r="C9" s="61" t="s">
        <v>416</v>
      </c>
      <c r="D9" s="62" t="s">
        <v>307</v>
      </c>
      <c r="E9" s="62" t="s">
        <v>308</v>
      </c>
      <c r="F9" s="62" t="s">
        <v>309</v>
      </c>
      <c r="G9" s="61" t="s">
        <v>310</v>
      </c>
      <c r="H9" s="61" t="s">
        <v>311</v>
      </c>
      <c r="I9" s="61" t="s">
        <v>312</v>
      </c>
      <c r="J9" s="61" t="s">
        <v>313</v>
      </c>
      <c r="K9" s="61" t="s">
        <v>314</v>
      </c>
      <c r="L9" s="12"/>
    </row>
    <row r="10" spans="1:14" ht="43.5" customHeight="1">
      <c r="A10" s="43"/>
      <c r="B10" s="14" t="s">
        <v>40</v>
      </c>
      <c r="C10" s="40">
        <v>2</v>
      </c>
      <c r="D10" s="41">
        <v>0</v>
      </c>
      <c r="E10" s="41">
        <v>0</v>
      </c>
      <c r="F10" s="41">
        <v>1</v>
      </c>
      <c r="G10" s="59" t="s">
        <v>304</v>
      </c>
      <c r="H10" s="16">
        <v>0</v>
      </c>
      <c r="I10" s="16">
        <v>0</v>
      </c>
      <c r="J10" s="16">
        <v>2</v>
      </c>
      <c r="K10" s="16">
        <v>2</v>
      </c>
      <c r="L10" s="4"/>
      <c r="N10" s="7"/>
    </row>
    <row r="11" spans="1:13" s="21" customFormat="1" ht="54.75" customHeight="1">
      <c r="A11" s="54"/>
      <c r="B11" s="58" t="s">
        <v>305</v>
      </c>
      <c r="C11" s="55">
        <v>2</v>
      </c>
      <c r="D11" s="56">
        <v>0</v>
      </c>
      <c r="E11" s="56">
        <v>0</v>
      </c>
      <c r="F11" s="56">
        <v>1</v>
      </c>
      <c r="G11" s="60" t="s">
        <v>304</v>
      </c>
      <c r="H11" s="57">
        <v>0</v>
      </c>
      <c r="I11" s="57">
        <v>0</v>
      </c>
      <c r="J11" s="57">
        <v>2</v>
      </c>
      <c r="K11" s="57">
        <v>2</v>
      </c>
      <c r="L11" s="20"/>
      <c r="M11"/>
    </row>
    <row r="12" spans="12:14" ht="12.75">
      <c r="L12" s="4"/>
      <c r="N12" s="7"/>
    </row>
    <row r="13" spans="1:16" ht="43.5" customHeight="1">
      <c r="A13" s="47" t="s">
        <v>329</v>
      </c>
      <c r="B13" s="48"/>
      <c r="C13" s="49"/>
      <c r="D13" s="49"/>
      <c r="E13" s="50"/>
      <c r="F13" s="49"/>
      <c r="G13" s="50"/>
      <c r="H13" s="50"/>
      <c r="I13" s="51"/>
      <c r="J13" s="50"/>
      <c r="K13" s="50"/>
      <c r="L13" s="5"/>
      <c r="M13" s="6"/>
      <c r="N13" s="3"/>
      <c r="O13" s="6"/>
      <c r="P13" s="7"/>
    </row>
    <row r="14" spans="1:16" ht="12.75">
      <c r="A14" s="52"/>
      <c r="B14" s="48"/>
      <c r="C14" s="49"/>
      <c r="D14" s="49"/>
      <c r="E14" s="50"/>
      <c r="F14" s="49"/>
      <c r="G14" s="50"/>
      <c r="H14" s="50"/>
      <c r="I14" s="51"/>
      <c r="J14" s="50"/>
      <c r="K14" s="50"/>
      <c r="L14" s="5"/>
      <c r="N14" s="3"/>
      <c r="O14" s="6"/>
      <c r="P14" s="7"/>
    </row>
    <row r="15" spans="1:12" ht="91.5" customHeight="1">
      <c r="A15" s="53"/>
      <c r="B15" s="63" t="s">
        <v>306</v>
      </c>
      <c r="C15" s="61" t="s">
        <v>315</v>
      </c>
      <c r="D15" s="62" t="s">
        <v>316</v>
      </c>
      <c r="E15" s="62" t="s">
        <v>317</v>
      </c>
      <c r="F15" s="62" t="s">
        <v>318</v>
      </c>
      <c r="G15" s="61" t="s">
        <v>319</v>
      </c>
      <c r="H15" s="61" t="s">
        <v>320</v>
      </c>
      <c r="I15" s="61" t="s">
        <v>321</v>
      </c>
      <c r="J15" s="61" t="s">
        <v>322</v>
      </c>
      <c r="K15" s="61" t="s">
        <v>323</v>
      </c>
      <c r="L15" s="12"/>
    </row>
    <row r="16" spans="1:12" ht="43.5" customHeight="1">
      <c r="A16" s="43"/>
      <c r="B16" s="14" t="s">
        <v>40</v>
      </c>
      <c r="C16" s="40">
        <v>2</v>
      </c>
      <c r="D16" s="41">
        <v>0</v>
      </c>
      <c r="E16" s="41">
        <v>0</v>
      </c>
      <c r="F16" s="41">
        <v>1</v>
      </c>
      <c r="G16" s="46">
        <v>0.5714285714285713</v>
      </c>
      <c r="H16" s="16">
        <v>0</v>
      </c>
      <c r="I16" s="16">
        <v>0</v>
      </c>
      <c r="J16" s="16">
        <v>1.75</v>
      </c>
      <c r="K16" s="16">
        <v>1.75</v>
      </c>
      <c r="L16" s="18"/>
    </row>
    <row r="17" spans="1:13" s="21" customFormat="1" ht="54.75" customHeight="1">
      <c r="A17" s="54"/>
      <c r="B17" s="58" t="s">
        <v>305</v>
      </c>
      <c r="C17" s="55">
        <v>2</v>
      </c>
      <c r="D17" s="56">
        <v>0</v>
      </c>
      <c r="E17" s="56">
        <v>0</v>
      </c>
      <c r="F17" s="56">
        <v>1</v>
      </c>
      <c r="G17" s="56">
        <v>0.5714285714285713</v>
      </c>
      <c r="H17" s="57">
        <v>0</v>
      </c>
      <c r="I17" s="57">
        <v>0</v>
      </c>
      <c r="J17" s="57">
        <v>1.75</v>
      </c>
      <c r="K17" s="57">
        <v>1.75</v>
      </c>
      <c r="L17" s="20"/>
      <c r="M17"/>
    </row>
    <row r="18" spans="1:13" s="21" customFormat="1" ht="43.5" customHeight="1">
      <c r="A18"/>
      <c r="B18" s="2"/>
      <c r="C18" s="3"/>
      <c r="D18" s="3"/>
      <c r="E18" s="4"/>
      <c r="F18" s="3"/>
      <c r="G18" s="4"/>
      <c r="H18" s="4"/>
      <c r="I18" s="5"/>
      <c r="J18" s="4"/>
      <c r="K18" s="4"/>
      <c r="L18" s="5"/>
      <c r="M18"/>
    </row>
    <row r="19" spans="1:13" s="21" customFormat="1" ht="43.5" customHeight="1">
      <c r="A19" s="47" t="s">
        <v>330</v>
      </c>
      <c r="B19" s="48"/>
      <c r="C19" s="49"/>
      <c r="D19" s="49"/>
      <c r="E19" s="50"/>
      <c r="F19" s="49"/>
      <c r="G19" s="50"/>
      <c r="H19" s="50"/>
      <c r="I19" s="51"/>
      <c r="J19" s="50"/>
      <c r="K19" s="50"/>
      <c r="L19" s="5"/>
      <c r="M19"/>
    </row>
    <row r="20" spans="1:16" ht="12.75">
      <c r="A20" s="52"/>
      <c r="B20" s="48"/>
      <c r="C20" s="49"/>
      <c r="D20" s="49"/>
      <c r="E20" s="50"/>
      <c r="F20" s="49"/>
      <c r="G20" s="50"/>
      <c r="H20" s="50"/>
      <c r="I20" s="51"/>
      <c r="J20" s="50"/>
      <c r="K20" s="50"/>
      <c r="L20" s="5"/>
      <c r="N20" s="3"/>
      <c r="O20" s="6"/>
      <c r="P20" s="7"/>
    </row>
    <row r="21" spans="1:13" s="21" customFormat="1" ht="91.5" customHeight="1">
      <c r="A21" s="53"/>
      <c r="B21" s="63" t="s">
        <v>306</v>
      </c>
      <c r="C21" s="61" t="s">
        <v>315</v>
      </c>
      <c r="D21" s="62" t="s">
        <v>316</v>
      </c>
      <c r="E21" s="62" t="s">
        <v>317</v>
      </c>
      <c r="F21" s="62" t="s">
        <v>318</v>
      </c>
      <c r="G21" s="61" t="s">
        <v>319</v>
      </c>
      <c r="H21" s="61" t="s">
        <v>320</v>
      </c>
      <c r="I21" s="61" t="s">
        <v>321</v>
      </c>
      <c r="J21" s="61" t="s">
        <v>322</v>
      </c>
      <c r="K21" s="61" t="s">
        <v>323</v>
      </c>
      <c r="L21" s="5"/>
      <c r="M21"/>
    </row>
    <row r="22" spans="1:14" ht="43.5" customHeight="1">
      <c r="A22" s="43"/>
      <c r="B22" s="14" t="s">
        <v>40</v>
      </c>
      <c r="C22" s="40">
        <v>2</v>
      </c>
      <c r="D22" s="41">
        <v>0</v>
      </c>
      <c r="E22" s="41">
        <v>0</v>
      </c>
      <c r="F22" s="41">
        <v>1</v>
      </c>
      <c r="G22" s="59" t="s">
        <v>304</v>
      </c>
      <c r="H22" s="16">
        <v>0</v>
      </c>
      <c r="I22" s="16">
        <v>0</v>
      </c>
      <c r="J22" s="16">
        <v>1</v>
      </c>
      <c r="K22" s="16">
        <v>1</v>
      </c>
      <c r="L22" s="4"/>
      <c r="N22" s="7"/>
    </row>
    <row r="23" spans="1:13" s="21" customFormat="1" ht="54.75" customHeight="1">
      <c r="A23" s="54"/>
      <c r="B23" s="58" t="s">
        <v>305</v>
      </c>
      <c r="C23" s="55">
        <v>2</v>
      </c>
      <c r="D23" s="56">
        <v>0</v>
      </c>
      <c r="E23" s="56">
        <v>0</v>
      </c>
      <c r="F23" s="56">
        <v>1</v>
      </c>
      <c r="G23" s="60" t="s">
        <v>304</v>
      </c>
      <c r="H23" s="57">
        <v>0</v>
      </c>
      <c r="I23" s="57">
        <v>0</v>
      </c>
      <c r="J23" s="57">
        <v>1</v>
      </c>
      <c r="K23" s="57">
        <v>1</v>
      </c>
      <c r="L23" s="20"/>
      <c r="M23"/>
    </row>
    <row r="24" spans="12:14" ht="38.25" customHeight="1">
      <c r="L24" s="4"/>
      <c r="N24" s="7"/>
    </row>
    <row r="25" spans="1:16" ht="43.5" customHeight="1">
      <c r="A25" s="47" t="s">
        <v>331</v>
      </c>
      <c r="B25" s="48"/>
      <c r="C25" s="49"/>
      <c r="D25" s="49"/>
      <c r="E25" s="50"/>
      <c r="F25" s="49"/>
      <c r="G25" s="50"/>
      <c r="H25" s="50"/>
      <c r="I25" s="51"/>
      <c r="J25" s="50"/>
      <c r="K25" s="50"/>
      <c r="L25" s="5"/>
      <c r="M25" s="6"/>
      <c r="N25" s="3"/>
      <c r="O25" s="6"/>
      <c r="P25" s="7"/>
    </row>
    <row r="26" spans="1:16" ht="12.75">
      <c r="A26" s="52"/>
      <c r="B26" s="48"/>
      <c r="C26" s="49"/>
      <c r="D26" s="49"/>
      <c r="E26" s="50"/>
      <c r="F26" s="49"/>
      <c r="G26" s="50"/>
      <c r="H26" s="50"/>
      <c r="I26" s="51"/>
      <c r="J26" s="50"/>
      <c r="K26" s="50"/>
      <c r="L26" s="5"/>
      <c r="N26" s="3"/>
      <c r="O26" s="6"/>
      <c r="P26" s="7"/>
    </row>
    <row r="27" spans="1:12" ht="91.5" customHeight="1">
      <c r="A27" s="53"/>
      <c r="B27" s="63" t="s">
        <v>306</v>
      </c>
      <c r="C27" s="61" t="s">
        <v>315</v>
      </c>
      <c r="D27" s="62" t="s">
        <v>316</v>
      </c>
      <c r="E27" s="62" t="s">
        <v>317</v>
      </c>
      <c r="F27" s="62" t="s">
        <v>318</v>
      </c>
      <c r="G27" s="61" t="s">
        <v>319</v>
      </c>
      <c r="H27" s="61" t="s">
        <v>320</v>
      </c>
      <c r="I27" s="61" t="s">
        <v>321</v>
      </c>
      <c r="J27" s="61" t="s">
        <v>322</v>
      </c>
      <c r="K27" s="61" t="s">
        <v>323</v>
      </c>
      <c r="L27" s="12"/>
    </row>
    <row r="28" spans="1:12" ht="43.5" customHeight="1">
      <c r="A28" s="43">
        <v>1</v>
      </c>
      <c r="B28" s="14" t="s">
        <v>80</v>
      </c>
      <c r="C28" s="40">
        <v>2.48</v>
      </c>
      <c r="D28" s="41">
        <v>0</v>
      </c>
      <c r="E28" s="41">
        <v>0.12019230769230768</v>
      </c>
      <c r="F28" s="41">
        <v>0.8798076923076923</v>
      </c>
      <c r="G28" s="46">
        <v>0.0961538461538461</v>
      </c>
      <c r="H28" s="16">
        <v>0</v>
      </c>
      <c r="I28" s="16">
        <v>5</v>
      </c>
      <c r="J28" s="16">
        <v>36.6</v>
      </c>
      <c r="K28" s="16">
        <v>41.6</v>
      </c>
      <c r="L28" s="18"/>
    </row>
    <row r="29" spans="1:13" s="21" customFormat="1" ht="54.75" customHeight="1">
      <c r="A29" s="54"/>
      <c r="B29" s="58" t="s">
        <v>305</v>
      </c>
      <c r="C29" s="55">
        <v>2.48</v>
      </c>
      <c r="D29" s="56">
        <v>0</v>
      </c>
      <c r="E29" s="56">
        <v>0.12019230769230768</v>
      </c>
      <c r="F29" s="56">
        <v>0.8798076923076923</v>
      </c>
      <c r="G29" s="56">
        <v>0.0961538461538461</v>
      </c>
      <c r="H29" s="57">
        <v>0</v>
      </c>
      <c r="I29" s="57">
        <v>5</v>
      </c>
      <c r="J29" s="57">
        <v>36.6</v>
      </c>
      <c r="K29" s="57">
        <v>41.6</v>
      </c>
      <c r="L29" s="20"/>
      <c r="M29"/>
    </row>
    <row r="30" spans="1:13" s="21" customFormat="1" ht="43.5" customHeight="1">
      <c r="A30"/>
      <c r="B30" s="2"/>
      <c r="C30" s="3"/>
      <c r="D30" s="3"/>
      <c r="E30" s="4"/>
      <c r="F30" s="3"/>
      <c r="G30" s="4"/>
      <c r="H30" s="4"/>
      <c r="I30" s="5"/>
      <c r="J30" s="4"/>
      <c r="K30" s="4"/>
      <c r="L30" s="5"/>
      <c r="M30"/>
    </row>
    <row r="31" spans="1:13" s="21" customFormat="1" ht="43.5" customHeight="1">
      <c r="A31" s="47" t="s">
        <v>332</v>
      </c>
      <c r="B31" s="48"/>
      <c r="C31" s="49"/>
      <c r="D31" s="49"/>
      <c r="E31" s="50"/>
      <c r="F31" s="49"/>
      <c r="G31" s="50"/>
      <c r="H31" s="50"/>
      <c r="I31" s="51"/>
      <c r="J31" s="50"/>
      <c r="K31" s="50"/>
      <c r="L31" s="5"/>
      <c r="M31"/>
    </row>
    <row r="32" spans="1:16" ht="12.75">
      <c r="A32" s="52"/>
      <c r="B32" s="48"/>
      <c r="C32" s="49"/>
      <c r="D32" s="49"/>
      <c r="E32" s="50"/>
      <c r="F32" s="49"/>
      <c r="G32" s="50"/>
      <c r="H32" s="50"/>
      <c r="I32" s="51"/>
      <c r="J32" s="50"/>
      <c r="K32" s="50"/>
      <c r="L32" s="5"/>
      <c r="N32" s="3"/>
      <c r="O32" s="6"/>
      <c r="P32" s="7"/>
    </row>
    <row r="33" spans="1:13" s="21" customFormat="1" ht="91.5" customHeight="1">
      <c r="A33" s="53"/>
      <c r="B33" s="63" t="s">
        <v>306</v>
      </c>
      <c r="C33" s="61" t="s">
        <v>315</v>
      </c>
      <c r="D33" s="62" t="s">
        <v>316</v>
      </c>
      <c r="E33" s="62" t="s">
        <v>317</v>
      </c>
      <c r="F33" s="62" t="s">
        <v>318</v>
      </c>
      <c r="G33" s="61" t="s">
        <v>319</v>
      </c>
      <c r="H33" s="61" t="s">
        <v>320</v>
      </c>
      <c r="I33" s="61" t="s">
        <v>321</v>
      </c>
      <c r="J33" s="61" t="s">
        <v>322</v>
      </c>
      <c r="K33" s="61" t="s">
        <v>323</v>
      </c>
      <c r="L33" s="5"/>
      <c r="M33"/>
    </row>
    <row r="34" spans="1:14" ht="43.5" customHeight="1">
      <c r="A34" s="43">
        <v>1</v>
      </c>
      <c r="B34" s="14" t="s">
        <v>78</v>
      </c>
      <c r="C34" s="40">
        <v>2.44</v>
      </c>
      <c r="D34" s="41">
        <v>0</v>
      </c>
      <c r="E34" s="41">
        <v>0.10989010989010989</v>
      </c>
      <c r="F34" s="41">
        <v>0.8901098901098901</v>
      </c>
      <c r="G34" s="59" t="s">
        <v>304</v>
      </c>
      <c r="H34" s="16">
        <v>0</v>
      </c>
      <c r="I34" s="16">
        <v>1</v>
      </c>
      <c r="J34" s="16">
        <v>8.1</v>
      </c>
      <c r="K34" s="16">
        <v>9.1</v>
      </c>
      <c r="L34" s="4"/>
      <c r="N34" s="7"/>
    </row>
    <row r="35" spans="1:14" ht="43.5" customHeight="1">
      <c r="A35" s="43">
        <v>2</v>
      </c>
      <c r="B35" s="14" t="s">
        <v>79</v>
      </c>
      <c r="C35" s="40">
        <v>2</v>
      </c>
      <c r="D35" s="41">
        <v>0</v>
      </c>
      <c r="E35" s="41">
        <v>0</v>
      </c>
      <c r="F35" s="41">
        <v>1</v>
      </c>
      <c r="G35" s="59" t="s">
        <v>304</v>
      </c>
      <c r="H35" s="16">
        <v>0</v>
      </c>
      <c r="I35" s="16">
        <v>0</v>
      </c>
      <c r="J35" s="16">
        <v>7.8</v>
      </c>
      <c r="K35" s="16">
        <v>7.8</v>
      </c>
      <c r="L35" s="4"/>
      <c r="N35" s="7"/>
    </row>
    <row r="36" spans="1:14" ht="43.5" customHeight="1">
      <c r="A36" s="43"/>
      <c r="B36" s="14" t="s">
        <v>40</v>
      </c>
      <c r="C36" s="40">
        <v>2.75</v>
      </c>
      <c r="D36" s="41">
        <v>0</v>
      </c>
      <c r="E36" s="41">
        <v>0.18744142455482662</v>
      </c>
      <c r="F36" s="41">
        <v>0.8125585754451734</v>
      </c>
      <c r="G36" s="59" t="s">
        <v>304</v>
      </c>
      <c r="H36" s="16">
        <v>0</v>
      </c>
      <c r="I36" s="16">
        <v>2</v>
      </c>
      <c r="J36" s="16">
        <v>8.67</v>
      </c>
      <c r="K36" s="16">
        <v>10.67</v>
      </c>
      <c r="L36" s="4"/>
      <c r="N36" s="7"/>
    </row>
    <row r="37" spans="1:13" s="21" customFormat="1" ht="54.75" customHeight="1">
      <c r="A37" s="54"/>
      <c r="B37" s="58" t="s">
        <v>305</v>
      </c>
      <c r="C37" s="55">
        <v>2.44</v>
      </c>
      <c r="D37" s="56">
        <v>0</v>
      </c>
      <c r="E37" s="56">
        <v>0.1088139281828074</v>
      </c>
      <c r="F37" s="56">
        <v>0.8911860718171926</v>
      </c>
      <c r="G37" s="60" t="s">
        <v>304</v>
      </c>
      <c r="H37" s="57">
        <v>0</v>
      </c>
      <c r="I37" s="57">
        <v>3</v>
      </c>
      <c r="J37" s="57">
        <v>24.57</v>
      </c>
      <c r="K37" s="57">
        <v>27.57</v>
      </c>
      <c r="L37" s="20"/>
      <c r="M37"/>
    </row>
    <row r="38" spans="12:16" ht="12.75">
      <c r="L38" s="5"/>
      <c r="N38" s="3"/>
      <c r="O38" s="6"/>
      <c r="P38" s="7"/>
    </row>
    <row r="39" spans="12:16" ht="12.75">
      <c r="L39" s="5"/>
      <c r="N39" s="3"/>
      <c r="O39" s="6"/>
      <c r="P39" s="7"/>
    </row>
    <row r="40" spans="12:16" ht="12.75">
      <c r="L40" s="5"/>
      <c r="N40" s="3"/>
      <c r="O40" s="6"/>
      <c r="P40" s="7"/>
    </row>
    <row r="41" spans="1:16" ht="43.5" customHeight="1">
      <c r="A41" s="1" t="s">
        <v>333</v>
      </c>
      <c r="B41" s="2"/>
      <c r="C41" s="3"/>
      <c r="D41" s="3"/>
      <c r="E41" s="4"/>
      <c r="F41" s="3"/>
      <c r="G41" s="4"/>
      <c r="H41" s="4"/>
      <c r="I41" s="5"/>
      <c r="J41" s="4"/>
      <c r="K41" s="4"/>
      <c r="L41" s="5"/>
      <c r="N41" s="3"/>
      <c r="O41" s="6"/>
      <c r="P41" s="7"/>
    </row>
    <row r="42" spans="1:16" ht="12.75">
      <c r="A42" s="52"/>
      <c r="B42" s="48"/>
      <c r="C42" s="49"/>
      <c r="D42" s="49"/>
      <c r="E42" s="50"/>
      <c r="F42" s="49"/>
      <c r="G42" s="50"/>
      <c r="H42" s="50"/>
      <c r="I42" s="51"/>
      <c r="J42" s="50"/>
      <c r="K42" s="50"/>
      <c r="L42" s="5"/>
      <c r="N42" s="3"/>
      <c r="O42" s="6"/>
      <c r="P42" s="7"/>
    </row>
    <row r="43" spans="1:16" ht="91.5" customHeight="1">
      <c r="A43" s="53"/>
      <c r="B43" s="63" t="s">
        <v>306</v>
      </c>
      <c r="C43" s="61" t="s">
        <v>315</v>
      </c>
      <c r="D43" s="62" t="s">
        <v>316</v>
      </c>
      <c r="E43" s="62" t="s">
        <v>317</v>
      </c>
      <c r="F43" s="62" t="s">
        <v>318</v>
      </c>
      <c r="G43" s="61" t="s">
        <v>319</v>
      </c>
      <c r="H43" s="61" t="s">
        <v>320</v>
      </c>
      <c r="I43" s="61" t="s">
        <v>321</v>
      </c>
      <c r="J43" s="61" t="s">
        <v>322</v>
      </c>
      <c r="K43" s="61" t="s">
        <v>323</v>
      </c>
      <c r="L43" s="5"/>
      <c r="N43" s="3"/>
      <c r="O43" s="6"/>
      <c r="P43" s="7"/>
    </row>
    <row r="44" spans="1:16" ht="43.5" customHeight="1">
      <c r="A44" s="43">
        <v>1</v>
      </c>
      <c r="B44" s="14" t="s">
        <v>15</v>
      </c>
      <c r="C44" s="40">
        <v>4.15</v>
      </c>
      <c r="D44" s="41">
        <v>0.07692307692307693</v>
      </c>
      <c r="E44" s="41">
        <v>0.38461538461538464</v>
      </c>
      <c r="F44" s="41">
        <v>0.5384615384615384</v>
      </c>
      <c r="G44" s="46">
        <v>0.5384615384615384</v>
      </c>
      <c r="H44" s="16">
        <v>1</v>
      </c>
      <c r="I44" s="16">
        <v>5</v>
      </c>
      <c r="J44" s="16">
        <v>7</v>
      </c>
      <c r="K44" s="16">
        <v>13</v>
      </c>
      <c r="L44" s="5"/>
      <c r="M44" s="6"/>
      <c r="N44" s="3"/>
      <c r="O44" s="6"/>
      <c r="P44" s="7"/>
    </row>
    <row r="45" spans="1:16" ht="50.25" customHeight="1">
      <c r="A45" s="43">
        <v>2</v>
      </c>
      <c r="B45" s="14" t="s">
        <v>74</v>
      </c>
      <c r="C45" s="40">
        <v>3.64</v>
      </c>
      <c r="D45" s="41">
        <v>0.05847953216374269</v>
      </c>
      <c r="E45" s="41">
        <v>0.29239766081871343</v>
      </c>
      <c r="F45" s="41">
        <v>0.6491228070175438</v>
      </c>
      <c r="G45" s="46">
        <v>0.19005847953216373</v>
      </c>
      <c r="H45" s="16">
        <v>2</v>
      </c>
      <c r="I45" s="16">
        <v>10</v>
      </c>
      <c r="J45" s="16">
        <v>22.2</v>
      </c>
      <c r="K45" s="16">
        <v>34.2</v>
      </c>
      <c r="L45" s="5"/>
      <c r="M45" s="6"/>
      <c r="N45" s="3"/>
      <c r="O45" s="6"/>
      <c r="P45" s="7"/>
    </row>
    <row r="46" spans="1:16" ht="43.5" customHeight="1">
      <c r="A46" s="43">
        <v>3</v>
      </c>
      <c r="B46" s="14" t="s">
        <v>75</v>
      </c>
      <c r="C46" s="40">
        <v>3.54</v>
      </c>
      <c r="D46" s="41">
        <v>0</v>
      </c>
      <c r="E46" s="41">
        <v>0.38406144983197316</v>
      </c>
      <c r="F46" s="41">
        <v>0.6159385501680269</v>
      </c>
      <c r="G46" s="46">
        <v>0.19203072491598658</v>
      </c>
      <c r="H46" s="16">
        <v>0</v>
      </c>
      <c r="I46" s="16">
        <v>8</v>
      </c>
      <c r="J46" s="16">
        <v>12.83</v>
      </c>
      <c r="K46" s="16">
        <v>20.83</v>
      </c>
      <c r="L46" s="5"/>
      <c r="M46" s="6"/>
      <c r="N46" s="3"/>
      <c r="O46" s="6"/>
      <c r="P46" s="7"/>
    </row>
    <row r="47" spans="1:16" ht="43.5" customHeight="1">
      <c r="A47" s="43">
        <v>4</v>
      </c>
      <c r="B47" s="14" t="s">
        <v>70</v>
      </c>
      <c r="C47" s="40">
        <v>3.37</v>
      </c>
      <c r="D47" s="41">
        <v>0</v>
      </c>
      <c r="E47" s="41">
        <v>0.3424657534246575</v>
      </c>
      <c r="F47" s="41">
        <v>0.6575342465753424</v>
      </c>
      <c r="G47" s="46">
        <v>0.136986301369863</v>
      </c>
      <c r="H47" s="16">
        <v>0</v>
      </c>
      <c r="I47" s="16">
        <v>5</v>
      </c>
      <c r="J47" s="16">
        <v>9.6</v>
      </c>
      <c r="K47" s="16">
        <v>14.6</v>
      </c>
      <c r="L47" s="5"/>
      <c r="M47" s="6"/>
      <c r="N47" s="3"/>
      <c r="O47" s="6"/>
      <c r="P47" s="7"/>
    </row>
    <row r="48" spans="1:16" ht="43.5" customHeight="1">
      <c r="A48" s="43">
        <v>5</v>
      </c>
      <c r="B48" s="14" t="s">
        <v>72</v>
      </c>
      <c r="C48" s="40">
        <v>3.33</v>
      </c>
      <c r="D48" s="41">
        <v>0.1111111111111111</v>
      </c>
      <c r="E48" s="41">
        <v>0.1111111111111111</v>
      </c>
      <c r="F48" s="41">
        <v>0.7777777777777778</v>
      </c>
      <c r="G48" s="46">
        <v>0.33333333333333326</v>
      </c>
      <c r="H48" s="16">
        <v>1</v>
      </c>
      <c r="I48" s="16">
        <v>1</v>
      </c>
      <c r="J48" s="16">
        <v>7</v>
      </c>
      <c r="K48" s="16">
        <v>9</v>
      </c>
      <c r="L48" s="5"/>
      <c r="N48" s="3"/>
      <c r="O48" s="6"/>
      <c r="P48" s="7"/>
    </row>
    <row r="49" spans="1:16" ht="43.5" customHeight="1">
      <c r="A49" s="43">
        <v>6</v>
      </c>
      <c r="B49" s="14" t="s">
        <v>73</v>
      </c>
      <c r="C49" s="40">
        <v>3.23</v>
      </c>
      <c r="D49" s="41">
        <v>0.07692307692307693</v>
      </c>
      <c r="E49" s="41">
        <v>0.15384615384615385</v>
      </c>
      <c r="F49" s="41">
        <v>0.7692307692307693</v>
      </c>
      <c r="G49" s="46">
        <v>0.10000000000000006</v>
      </c>
      <c r="H49" s="16">
        <v>1</v>
      </c>
      <c r="I49" s="16">
        <v>2</v>
      </c>
      <c r="J49" s="16">
        <v>10</v>
      </c>
      <c r="K49" s="16">
        <v>13</v>
      </c>
      <c r="L49" s="5"/>
      <c r="M49" s="6"/>
      <c r="N49" s="3"/>
      <c r="O49" s="6"/>
      <c r="P49" s="7"/>
    </row>
    <row r="50" spans="1:16" ht="43.5" customHeight="1">
      <c r="A50" s="43">
        <v>7</v>
      </c>
      <c r="B50" s="14" t="s">
        <v>150</v>
      </c>
      <c r="C50" s="40">
        <v>3.14</v>
      </c>
      <c r="D50" s="41">
        <v>0</v>
      </c>
      <c r="E50" s="41">
        <v>0.2857142857142857</v>
      </c>
      <c r="F50" s="41">
        <v>0.7142857142857143</v>
      </c>
      <c r="G50" s="46">
        <v>0.2857142857142857</v>
      </c>
      <c r="H50" s="16">
        <v>0</v>
      </c>
      <c r="I50" s="16">
        <v>2</v>
      </c>
      <c r="J50" s="16">
        <v>5</v>
      </c>
      <c r="K50" s="16">
        <v>7</v>
      </c>
      <c r="L50" s="5"/>
      <c r="M50" s="6"/>
      <c r="N50" s="3"/>
      <c r="O50" s="6"/>
      <c r="P50" s="7"/>
    </row>
    <row r="51" spans="1:16" ht="50.25" customHeight="1">
      <c r="A51" s="43">
        <v>8</v>
      </c>
      <c r="B51" s="14" t="s">
        <v>303</v>
      </c>
      <c r="C51" s="40">
        <v>3.14</v>
      </c>
      <c r="D51" s="41">
        <v>0</v>
      </c>
      <c r="E51" s="41">
        <v>0.2838709677419355</v>
      </c>
      <c r="F51" s="41">
        <v>0.7161290322580645</v>
      </c>
      <c r="G51" s="46">
        <v>0.3225806451612903</v>
      </c>
      <c r="H51" s="16">
        <v>0</v>
      </c>
      <c r="I51" s="16">
        <v>4.4</v>
      </c>
      <c r="J51" s="16">
        <v>11.1</v>
      </c>
      <c r="K51" s="16">
        <v>15.5</v>
      </c>
      <c r="L51" s="5"/>
      <c r="M51" s="6"/>
      <c r="N51" s="3"/>
      <c r="O51" s="6"/>
      <c r="P51" s="7"/>
    </row>
    <row r="52" spans="1:16" ht="43.5" customHeight="1">
      <c r="A52" s="43">
        <v>9</v>
      </c>
      <c r="B52" s="14" t="s">
        <v>24</v>
      </c>
      <c r="C52" s="40">
        <v>2.96</v>
      </c>
      <c r="D52" s="41">
        <v>0</v>
      </c>
      <c r="E52" s="41">
        <v>0.23913043478260873</v>
      </c>
      <c r="F52" s="41">
        <v>0.7608695652173914</v>
      </c>
      <c r="G52" s="46">
        <v>0.32608695652173914</v>
      </c>
      <c r="H52" s="16">
        <v>0</v>
      </c>
      <c r="I52" s="16">
        <v>2.2</v>
      </c>
      <c r="J52" s="16">
        <v>7</v>
      </c>
      <c r="K52" s="16">
        <v>9.2</v>
      </c>
      <c r="L52" s="5"/>
      <c r="M52" s="6"/>
      <c r="N52" s="3"/>
      <c r="O52" s="6"/>
      <c r="P52" s="7"/>
    </row>
    <row r="53" spans="1:16" ht="43.5" customHeight="1">
      <c r="A53" s="43">
        <v>10</v>
      </c>
      <c r="B53" s="14" t="s">
        <v>76</v>
      </c>
      <c r="C53" s="40">
        <v>2.9</v>
      </c>
      <c r="D53" s="41">
        <v>0</v>
      </c>
      <c r="E53" s="41">
        <v>0.22619047619047616</v>
      </c>
      <c r="F53" s="41">
        <v>0.7738095238095237</v>
      </c>
      <c r="G53" s="46">
        <v>0.23809523809523808</v>
      </c>
      <c r="H53" s="16">
        <v>0</v>
      </c>
      <c r="I53" s="16">
        <v>3.8</v>
      </c>
      <c r="J53" s="16">
        <v>13</v>
      </c>
      <c r="K53" s="16">
        <v>16.8</v>
      </c>
      <c r="L53" s="5"/>
      <c r="M53" s="6"/>
      <c r="N53" s="3"/>
      <c r="O53" s="6"/>
      <c r="P53" s="7"/>
    </row>
    <row r="54" spans="1:16" ht="43.5" customHeight="1">
      <c r="A54" s="43">
        <v>11</v>
      </c>
      <c r="B54" s="14" t="s">
        <v>66</v>
      </c>
      <c r="C54" s="40">
        <v>2.8</v>
      </c>
      <c r="D54" s="41">
        <v>0</v>
      </c>
      <c r="E54" s="41">
        <v>0.2</v>
      </c>
      <c r="F54" s="41">
        <v>0.8</v>
      </c>
      <c r="G54" s="46">
        <v>0.2</v>
      </c>
      <c r="H54" s="16">
        <v>0</v>
      </c>
      <c r="I54" s="16">
        <v>2</v>
      </c>
      <c r="J54" s="16">
        <v>8</v>
      </c>
      <c r="K54" s="16">
        <v>10</v>
      </c>
      <c r="L54" s="5"/>
      <c r="M54" s="6"/>
      <c r="N54" s="3"/>
      <c r="O54" s="6"/>
      <c r="P54" s="7"/>
    </row>
    <row r="55" spans="1:16" ht="43.5" customHeight="1">
      <c r="A55" s="43">
        <v>12</v>
      </c>
      <c r="B55" s="14" t="s">
        <v>67</v>
      </c>
      <c r="C55" s="40">
        <v>2.7</v>
      </c>
      <c r="D55" s="41">
        <v>0</v>
      </c>
      <c r="E55" s="41">
        <v>0.17391304347826086</v>
      </c>
      <c r="F55" s="41">
        <v>0.8260869565217391</v>
      </c>
      <c r="G55" s="46">
        <v>0.17391304347826086</v>
      </c>
      <c r="H55" s="16">
        <v>0</v>
      </c>
      <c r="I55" s="16">
        <v>2</v>
      </c>
      <c r="J55" s="16">
        <v>9.5</v>
      </c>
      <c r="K55" s="16">
        <v>11.5</v>
      </c>
      <c r="L55" s="5"/>
      <c r="M55" s="6"/>
      <c r="N55" s="3"/>
      <c r="O55" s="6"/>
      <c r="P55" s="7"/>
    </row>
    <row r="56" spans="1:16" ht="43.5" customHeight="1">
      <c r="A56" s="43">
        <v>13</v>
      </c>
      <c r="B56" s="14" t="s">
        <v>18</v>
      </c>
      <c r="C56" s="40">
        <v>2</v>
      </c>
      <c r="D56" s="41">
        <v>0</v>
      </c>
      <c r="E56" s="41">
        <v>0</v>
      </c>
      <c r="F56" s="41">
        <v>1</v>
      </c>
      <c r="G56" s="46">
        <v>0.7142857142857143</v>
      </c>
      <c r="H56" s="16">
        <v>0</v>
      </c>
      <c r="I56" s="16">
        <v>0</v>
      </c>
      <c r="J56" s="16">
        <v>7</v>
      </c>
      <c r="K56" s="16">
        <v>7</v>
      </c>
      <c r="L56" s="5"/>
      <c r="M56" s="6"/>
      <c r="N56" s="3"/>
      <c r="O56" s="6"/>
      <c r="P56" s="7"/>
    </row>
    <row r="57" spans="1:16" ht="43.5" customHeight="1">
      <c r="A57" s="43">
        <v>14</v>
      </c>
      <c r="B57" s="14" t="s">
        <v>14</v>
      </c>
      <c r="C57" s="40">
        <v>2</v>
      </c>
      <c r="D57" s="41">
        <v>0</v>
      </c>
      <c r="E57" s="41">
        <v>0</v>
      </c>
      <c r="F57" s="41">
        <v>1</v>
      </c>
      <c r="G57" s="46">
        <v>0.29411764705882354</v>
      </c>
      <c r="H57" s="16">
        <v>0</v>
      </c>
      <c r="I57" s="16">
        <v>0</v>
      </c>
      <c r="J57" s="16">
        <v>10.2</v>
      </c>
      <c r="K57" s="16">
        <v>10.2</v>
      </c>
      <c r="L57" s="5"/>
      <c r="M57" s="6"/>
      <c r="N57" s="3"/>
      <c r="O57" s="6"/>
      <c r="P57" s="7"/>
    </row>
    <row r="58" spans="1:16" ht="43.5" customHeight="1">
      <c r="A58" s="43"/>
      <c r="B58" s="14" t="s">
        <v>40</v>
      </c>
      <c r="C58" s="40">
        <v>3.2</v>
      </c>
      <c r="D58" s="41">
        <v>0.03333333333333333</v>
      </c>
      <c r="E58" s="41">
        <v>0.23333333333333334</v>
      </c>
      <c r="F58" s="41">
        <v>0.7333333333333333</v>
      </c>
      <c r="G58" s="46">
        <v>0.18666666666666665</v>
      </c>
      <c r="H58" s="16">
        <v>1</v>
      </c>
      <c r="I58" s="16">
        <v>7</v>
      </c>
      <c r="J58" s="16">
        <v>22</v>
      </c>
      <c r="K58" s="16">
        <v>30</v>
      </c>
      <c r="L58" s="5"/>
      <c r="M58" s="6"/>
      <c r="N58" s="3"/>
      <c r="O58" s="6"/>
      <c r="P58" s="7"/>
    </row>
    <row r="59" spans="1:16" ht="54.75" customHeight="1">
      <c r="A59" s="54"/>
      <c r="B59" s="58" t="s">
        <v>305</v>
      </c>
      <c r="C59" s="55">
        <v>3.2</v>
      </c>
      <c r="D59" s="56">
        <v>0.027047739259793535</v>
      </c>
      <c r="E59" s="56">
        <v>0.24523283595546136</v>
      </c>
      <c r="F59" s="56">
        <v>0.727719424784745</v>
      </c>
      <c r="G59" s="56">
        <v>0.2497407924987603</v>
      </c>
      <c r="H59" s="57">
        <v>6</v>
      </c>
      <c r="I59" s="57">
        <v>54.4</v>
      </c>
      <c r="J59" s="57">
        <v>161.43</v>
      </c>
      <c r="K59" s="57">
        <v>221.83</v>
      </c>
      <c r="L59" s="5"/>
      <c r="M59" s="6"/>
      <c r="N59" s="3"/>
      <c r="O59" s="6"/>
      <c r="P59" s="7"/>
    </row>
    <row r="60" spans="2:16" ht="30.75" customHeight="1">
      <c r="B60" s="2"/>
      <c r="C60" s="3"/>
      <c r="D60" s="3"/>
      <c r="E60" s="4"/>
      <c r="F60" s="3"/>
      <c r="G60" s="4"/>
      <c r="H60" s="4"/>
      <c r="I60" s="5"/>
      <c r="J60" s="4"/>
      <c r="K60" s="4"/>
      <c r="L60" s="5"/>
      <c r="M60" s="6"/>
      <c r="N60" s="3"/>
      <c r="O60" s="6"/>
      <c r="P60" s="7"/>
    </row>
    <row r="61" spans="1:16" ht="43.5" customHeight="1">
      <c r="A61" s="1" t="s">
        <v>334</v>
      </c>
      <c r="B61" s="48"/>
      <c r="C61" s="49"/>
      <c r="D61" s="49"/>
      <c r="E61" s="50"/>
      <c r="F61" s="49"/>
      <c r="G61" s="50"/>
      <c r="H61" s="50"/>
      <c r="I61" s="51"/>
      <c r="J61" s="50"/>
      <c r="K61" s="50"/>
      <c r="L61" s="5"/>
      <c r="M61" s="6"/>
      <c r="N61" s="3"/>
      <c r="O61" s="6"/>
      <c r="P61" s="7"/>
    </row>
    <row r="62" spans="1:16" ht="12.75">
      <c r="A62" s="52"/>
      <c r="B62" s="48"/>
      <c r="C62" s="49"/>
      <c r="D62" s="49"/>
      <c r="E62" s="50"/>
      <c r="F62" s="49"/>
      <c r="G62" s="50"/>
      <c r="H62" s="50"/>
      <c r="I62" s="51"/>
      <c r="J62" s="50"/>
      <c r="K62" s="50"/>
      <c r="L62" s="5"/>
      <c r="M62" s="6"/>
      <c r="N62" s="3"/>
      <c r="O62" s="6"/>
      <c r="P62" s="7"/>
    </row>
    <row r="63" spans="1:16" ht="91.5" customHeight="1">
      <c r="A63" s="53"/>
      <c r="B63" s="63" t="s">
        <v>306</v>
      </c>
      <c r="C63" s="61" t="s">
        <v>315</v>
      </c>
      <c r="D63" s="62" t="s">
        <v>316</v>
      </c>
      <c r="E63" s="62" t="s">
        <v>317</v>
      </c>
      <c r="F63" s="62" t="s">
        <v>318</v>
      </c>
      <c r="G63" s="61" t="s">
        <v>319</v>
      </c>
      <c r="H63" s="61" t="s">
        <v>320</v>
      </c>
      <c r="I63" s="61" t="s">
        <v>321</v>
      </c>
      <c r="J63" s="61" t="s">
        <v>322</v>
      </c>
      <c r="K63" s="61" t="s">
        <v>323</v>
      </c>
      <c r="L63" s="5"/>
      <c r="M63" s="6"/>
      <c r="N63" s="3"/>
      <c r="O63" s="6"/>
      <c r="P63" s="7"/>
    </row>
    <row r="64" spans="1:16" ht="43.5" customHeight="1">
      <c r="A64" s="43">
        <v>1</v>
      </c>
      <c r="B64" s="14" t="s">
        <v>76</v>
      </c>
      <c r="C64" s="40">
        <v>4.22</v>
      </c>
      <c r="D64" s="41">
        <v>0.2222222222222222</v>
      </c>
      <c r="E64" s="41">
        <v>0.1111111111111111</v>
      </c>
      <c r="F64" s="41">
        <v>0.6666666666666666</v>
      </c>
      <c r="G64" s="59" t="s">
        <v>304</v>
      </c>
      <c r="H64" s="16">
        <v>2</v>
      </c>
      <c r="I64" s="16">
        <v>1</v>
      </c>
      <c r="J64" s="16">
        <v>6</v>
      </c>
      <c r="K64" s="16">
        <v>9</v>
      </c>
      <c r="L64" s="5"/>
      <c r="M64" s="6"/>
      <c r="N64" s="3"/>
      <c r="O64" s="6"/>
      <c r="P64" s="7"/>
    </row>
    <row r="65" spans="1:16" ht="43.5" customHeight="1">
      <c r="A65" s="43">
        <v>2</v>
      </c>
      <c r="B65" s="14" t="s">
        <v>68</v>
      </c>
      <c r="C65" s="40">
        <v>3.68</v>
      </c>
      <c r="D65" s="41">
        <v>0.05263157894736842</v>
      </c>
      <c r="E65" s="41">
        <v>0.3157894736842105</v>
      </c>
      <c r="F65" s="41">
        <v>0.631578947368421</v>
      </c>
      <c r="G65" s="59" t="s">
        <v>304</v>
      </c>
      <c r="H65" s="16">
        <v>1</v>
      </c>
      <c r="I65" s="16">
        <v>6</v>
      </c>
      <c r="J65" s="16">
        <v>12</v>
      </c>
      <c r="K65" s="16">
        <v>19</v>
      </c>
      <c r="L65" s="5"/>
      <c r="M65" s="6"/>
      <c r="N65" s="3"/>
      <c r="O65" s="6"/>
      <c r="P65" s="7"/>
    </row>
    <row r="66" spans="1:16" ht="50.25" customHeight="1">
      <c r="A66" s="43">
        <v>3</v>
      </c>
      <c r="B66" s="14" t="s">
        <v>69</v>
      </c>
      <c r="C66" s="40">
        <v>3.39</v>
      </c>
      <c r="D66" s="41">
        <v>0.11580775911986103</v>
      </c>
      <c r="E66" s="41">
        <v>0.11580775911986103</v>
      </c>
      <c r="F66" s="41">
        <v>0.768384481760278</v>
      </c>
      <c r="G66" s="59" t="s">
        <v>304</v>
      </c>
      <c r="H66" s="16">
        <v>2</v>
      </c>
      <c r="I66" s="16">
        <v>2</v>
      </c>
      <c r="J66" s="16">
        <v>13.27</v>
      </c>
      <c r="K66" s="16">
        <v>17.27</v>
      </c>
      <c r="L66" s="5"/>
      <c r="M66" s="6"/>
      <c r="N66" s="3"/>
      <c r="O66" s="6"/>
      <c r="P66" s="7"/>
    </row>
    <row r="67" spans="1:16" ht="43.5" customHeight="1">
      <c r="A67" s="43">
        <v>4</v>
      </c>
      <c r="B67" s="14" t="s">
        <v>67</v>
      </c>
      <c r="C67" s="40">
        <v>3.2</v>
      </c>
      <c r="D67" s="41">
        <v>0</v>
      </c>
      <c r="E67" s="41">
        <v>0.3012048192771084</v>
      </c>
      <c r="F67" s="41">
        <v>0.6987951807228915</v>
      </c>
      <c r="G67" s="59" t="s">
        <v>304</v>
      </c>
      <c r="H67" s="16">
        <v>0</v>
      </c>
      <c r="I67" s="16">
        <v>5</v>
      </c>
      <c r="J67" s="16">
        <v>11.6</v>
      </c>
      <c r="K67" s="16">
        <v>16.6</v>
      </c>
      <c r="L67" s="5"/>
      <c r="M67" s="6"/>
      <c r="N67" s="3"/>
      <c r="O67" s="6"/>
      <c r="P67" s="7"/>
    </row>
    <row r="68" spans="1:16" ht="43.5" customHeight="1">
      <c r="A68" s="43">
        <v>5</v>
      </c>
      <c r="B68" s="14" t="s">
        <v>66</v>
      </c>
      <c r="C68" s="40">
        <v>3.14</v>
      </c>
      <c r="D68" s="41">
        <v>0</v>
      </c>
      <c r="E68" s="41">
        <v>0.2857142857142857</v>
      </c>
      <c r="F68" s="41">
        <v>0.7142857142857143</v>
      </c>
      <c r="G68" s="59" t="s">
        <v>304</v>
      </c>
      <c r="H68" s="16">
        <v>0</v>
      </c>
      <c r="I68" s="16">
        <v>4</v>
      </c>
      <c r="J68" s="16">
        <v>10</v>
      </c>
      <c r="K68" s="16">
        <v>14</v>
      </c>
      <c r="L68" s="5"/>
      <c r="M68" s="6"/>
      <c r="N68" s="3"/>
      <c r="O68" s="6"/>
      <c r="P68" s="7"/>
    </row>
    <row r="69" spans="1:16" ht="43.5" customHeight="1">
      <c r="A69" s="43">
        <v>6</v>
      </c>
      <c r="B69" s="14" t="s">
        <v>70</v>
      </c>
      <c r="C69" s="40">
        <v>3.14</v>
      </c>
      <c r="D69" s="41">
        <v>0</v>
      </c>
      <c r="E69" s="41">
        <v>0.2857142857142857</v>
      </c>
      <c r="F69" s="41">
        <v>0.7142857142857143</v>
      </c>
      <c r="G69" s="59" t="s">
        <v>304</v>
      </c>
      <c r="H69" s="16">
        <v>0</v>
      </c>
      <c r="I69" s="16">
        <v>2</v>
      </c>
      <c r="J69" s="16">
        <v>5</v>
      </c>
      <c r="K69" s="16">
        <v>7</v>
      </c>
      <c r="L69" s="5"/>
      <c r="M69" s="6"/>
      <c r="N69" s="3"/>
      <c r="O69" s="6"/>
      <c r="P69" s="7"/>
    </row>
    <row r="70" spans="1:16" ht="43.5" customHeight="1">
      <c r="A70" s="43">
        <v>7</v>
      </c>
      <c r="B70" s="14" t="s">
        <v>342</v>
      </c>
      <c r="C70" s="40">
        <v>3.14</v>
      </c>
      <c r="D70" s="41">
        <v>0</v>
      </c>
      <c r="E70" s="41">
        <v>0.2857142857142857</v>
      </c>
      <c r="F70" s="41">
        <v>0.7142857142857143</v>
      </c>
      <c r="G70" s="59" t="s">
        <v>304</v>
      </c>
      <c r="H70" s="16">
        <v>0</v>
      </c>
      <c r="I70" s="16">
        <v>2</v>
      </c>
      <c r="J70" s="16">
        <v>5</v>
      </c>
      <c r="K70" s="16">
        <v>7</v>
      </c>
      <c r="L70" s="5"/>
      <c r="M70" s="6"/>
      <c r="N70" s="3"/>
      <c r="O70" s="6"/>
      <c r="P70" s="7"/>
    </row>
    <row r="71" spans="1:16" ht="43.5" customHeight="1">
      <c r="A71" s="43"/>
      <c r="B71" s="14" t="s">
        <v>40</v>
      </c>
      <c r="C71" s="40">
        <v>2.79</v>
      </c>
      <c r="D71" s="41">
        <v>0</v>
      </c>
      <c r="E71" s="41">
        <v>0.19823788546255508</v>
      </c>
      <c r="F71" s="41">
        <v>0.801762114537445</v>
      </c>
      <c r="G71" s="59" t="s">
        <v>304</v>
      </c>
      <c r="H71" s="16">
        <v>0</v>
      </c>
      <c r="I71" s="16">
        <v>9</v>
      </c>
      <c r="J71" s="16">
        <v>36.4</v>
      </c>
      <c r="K71" s="16">
        <v>45.4</v>
      </c>
      <c r="L71" s="5"/>
      <c r="M71" s="6"/>
      <c r="N71" s="3"/>
      <c r="O71" s="6"/>
      <c r="P71" s="7"/>
    </row>
    <row r="72" spans="1:16" ht="54.75" customHeight="1">
      <c r="A72" s="54"/>
      <c r="B72" s="58" t="s">
        <v>305</v>
      </c>
      <c r="C72" s="55">
        <v>3.21</v>
      </c>
      <c r="D72" s="56">
        <v>0.03696311081540623</v>
      </c>
      <c r="E72" s="56">
        <v>0.22917128705551862</v>
      </c>
      <c r="F72" s="56">
        <v>0.7338656021290753</v>
      </c>
      <c r="G72" s="60" t="s">
        <v>304</v>
      </c>
      <c r="H72" s="57">
        <v>5</v>
      </c>
      <c r="I72" s="57">
        <v>31</v>
      </c>
      <c r="J72" s="57">
        <v>99.27</v>
      </c>
      <c r="K72" s="57">
        <v>135.26999999999998</v>
      </c>
      <c r="L72" s="5"/>
      <c r="M72" s="6"/>
      <c r="N72" s="3"/>
      <c r="O72" s="6"/>
      <c r="P72" s="7"/>
    </row>
    <row r="73" spans="1:16" ht="12.75">
      <c r="A73" s="6"/>
      <c r="B73" s="2"/>
      <c r="C73" s="3"/>
      <c r="D73" s="3"/>
      <c r="E73" s="4"/>
      <c r="F73" s="3"/>
      <c r="G73" s="4"/>
      <c r="H73" s="4"/>
      <c r="I73" s="5"/>
      <c r="J73" s="4"/>
      <c r="K73" s="4"/>
      <c r="L73" s="5"/>
      <c r="M73" s="6"/>
      <c r="N73" s="3"/>
      <c r="O73" s="6"/>
      <c r="P73" s="7"/>
    </row>
    <row r="74" spans="1:16" ht="12.75">
      <c r="A74" s="6"/>
      <c r="B74" s="2"/>
      <c r="C74" s="3"/>
      <c r="D74" s="3"/>
      <c r="E74" s="4"/>
      <c r="F74" s="3"/>
      <c r="G74" s="4"/>
      <c r="H74" s="4"/>
      <c r="I74" s="5"/>
      <c r="J74" s="4"/>
      <c r="K74" s="4"/>
      <c r="L74" s="5"/>
      <c r="M74" s="6"/>
      <c r="N74" s="3"/>
      <c r="O74" s="6"/>
      <c r="P74" s="7"/>
    </row>
    <row r="75" spans="1:16" ht="43.5" customHeight="1">
      <c r="A75" s="47" t="s">
        <v>335</v>
      </c>
      <c r="B75" s="48"/>
      <c r="C75" s="49"/>
      <c r="D75" s="49"/>
      <c r="E75" s="50"/>
      <c r="F75" s="49"/>
      <c r="G75" s="50"/>
      <c r="H75" s="50"/>
      <c r="I75" s="51"/>
      <c r="J75" s="50"/>
      <c r="K75" s="50"/>
      <c r="L75" s="5"/>
      <c r="M75" s="6"/>
      <c r="N75" s="3"/>
      <c r="O75" s="6"/>
      <c r="P75" s="7"/>
    </row>
    <row r="76" spans="1:16" ht="12.75">
      <c r="A76" s="52"/>
      <c r="B76" s="48"/>
      <c r="C76" s="49"/>
      <c r="D76" s="49"/>
      <c r="E76" s="50"/>
      <c r="F76" s="49"/>
      <c r="G76" s="50"/>
      <c r="H76" s="50"/>
      <c r="I76" s="51"/>
      <c r="J76" s="50"/>
      <c r="K76" s="50"/>
      <c r="L76" s="5"/>
      <c r="N76" s="3"/>
      <c r="O76" s="6"/>
      <c r="P76" s="7"/>
    </row>
    <row r="77" spans="1:12" ht="91.5" customHeight="1">
      <c r="A77" s="53"/>
      <c r="B77" s="63" t="s">
        <v>306</v>
      </c>
      <c r="C77" s="61" t="s">
        <v>315</v>
      </c>
      <c r="D77" s="62" t="s">
        <v>316</v>
      </c>
      <c r="E77" s="62" t="s">
        <v>317</v>
      </c>
      <c r="F77" s="62" t="s">
        <v>318</v>
      </c>
      <c r="G77" s="61" t="s">
        <v>319</v>
      </c>
      <c r="H77" s="61" t="s">
        <v>320</v>
      </c>
      <c r="I77" s="61" t="s">
        <v>321</v>
      </c>
      <c r="J77" s="61" t="s">
        <v>322</v>
      </c>
      <c r="K77" s="61" t="s">
        <v>323</v>
      </c>
      <c r="L77" s="12"/>
    </row>
    <row r="78" spans="1:12" ht="43.5" customHeight="1">
      <c r="A78" s="43"/>
      <c r="B78" s="14" t="s">
        <v>40</v>
      </c>
      <c r="C78" s="40">
        <v>2</v>
      </c>
      <c r="D78" s="41">
        <v>0</v>
      </c>
      <c r="E78" s="41">
        <v>0</v>
      </c>
      <c r="F78" s="41">
        <v>1</v>
      </c>
      <c r="G78" s="46">
        <v>1.0000000000000002</v>
      </c>
      <c r="H78" s="16">
        <v>0</v>
      </c>
      <c r="I78" s="16">
        <v>0</v>
      </c>
      <c r="J78" s="16">
        <v>3</v>
      </c>
      <c r="K78" s="16">
        <v>3</v>
      </c>
      <c r="L78" s="18"/>
    </row>
    <row r="79" spans="1:13" s="21" customFormat="1" ht="54.75" customHeight="1">
      <c r="A79" s="54"/>
      <c r="B79" s="58" t="s">
        <v>305</v>
      </c>
      <c r="C79" s="55">
        <v>2</v>
      </c>
      <c r="D79" s="56">
        <v>0</v>
      </c>
      <c r="E79" s="56">
        <v>0</v>
      </c>
      <c r="F79" s="56">
        <v>1</v>
      </c>
      <c r="G79" s="56">
        <v>1.0000000000000002</v>
      </c>
      <c r="H79" s="57">
        <v>0</v>
      </c>
      <c r="I79" s="57">
        <v>0</v>
      </c>
      <c r="J79" s="57">
        <v>3</v>
      </c>
      <c r="K79" s="57">
        <v>3</v>
      </c>
      <c r="L79" s="20"/>
      <c r="M79"/>
    </row>
    <row r="80" spans="1:13" s="21" customFormat="1" ht="43.5" customHeight="1">
      <c r="A80"/>
      <c r="B80" s="2"/>
      <c r="C80" s="3"/>
      <c r="D80" s="3"/>
      <c r="E80" s="4"/>
      <c r="F80" s="3"/>
      <c r="G80" s="4"/>
      <c r="H80" s="4"/>
      <c r="I80" s="5"/>
      <c r="J80" s="4"/>
      <c r="K80" s="4"/>
      <c r="L80" s="5"/>
      <c r="M80"/>
    </row>
    <row r="81" spans="1:13" s="21" customFormat="1" ht="43.5" customHeight="1">
      <c r="A81" s="47" t="s">
        <v>336</v>
      </c>
      <c r="B81" s="48"/>
      <c r="C81" s="49"/>
      <c r="D81" s="49"/>
      <c r="E81" s="50"/>
      <c r="F81" s="49"/>
      <c r="G81" s="50"/>
      <c r="H81" s="50"/>
      <c r="I81" s="51"/>
      <c r="J81" s="50"/>
      <c r="K81" s="50"/>
      <c r="L81" s="5"/>
      <c r="M81"/>
    </row>
    <row r="82" spans="1:16" ht="12.75">
      <c r="A82" s="52"/>
      <c r="B82" s="48"/>
      <c r="C82" s="49"/>
      <c r="D82" s="49"/>
      <c r="E82" s="50"/>
      <c r="F82" s="49"/>
      <c r="G82" s="50"/>
      <c r="H82" s="50"/>
      <c r="I82" s="51"/>
      <c r="J82" s="50"/>
      <c r="K82" s="50"/>
      <c r="L82" s="5"/>
      <c r="N82" s="3"/>
      <c r="O82" s="6"/>
      <c r="P82" s="7"/>
    </row>
    <row r="83" spans="1:13" s="21" customFormat="1" ht="91.5" customHeight="1">
      <c r="A83" s="53"/>
      <c r="B83" s="63" t="s">
        <v>306</v>
      </c>
      <c r="C83" s="61" t="s">
        <v>315</v>
      </c>
      <c r="D83" s="62" t="s">
        <v>316</v>
      </c>
      <c r="E83" s="62" t="s">
        <v>317</v>
      </c>
      <c r="F83" s="62" t="s">
        <v>318</v>
      </c>
      <c r="G83" s="61" t="s">
        <v>319</v>
      </c>
      <c r="H83" s="61" t="s">
        <v>320</v>
      </c>
      <c r="I83" s="61" t="s">
        <v>321</v>
      </c>
      <c r="J83" s="61" t="s">
        <v>322</v>
      </c>
      <c r="K83" s="61" t="s">
        <v>323</v>
      </c>
      <c r="L83" s="5"/>
      <c r="M83"/>
    </row>
    <row r="84" spans="1:14" ht="43.5" customHeight="1">
      <c r="A84" s="43"/>
      <c r="B84" s="14" t="s">
        <v>40</v>
      </c>
      <c r="C84" s="40">
        <v>0</v>
      </c>
      <c r="D84" s="41">
        <v>0</v>
      </c>
      <c r="E84" s="41">
        <v>0</v>
      </c>
      <c r="F84" s="41">
        <v>0</v>
      </c>
      <c r="G84" s="59" t="s">
        <v>304</v>
      </c>
      <c r="H84" s="16">
        <v>0</v>
      </c>
      <c r="I84" s="16">
        <v>0</v>
      </c>
      <c r="J84" s="16">
        <v>0</v>
      </c>
      <c r="K84" s="16">
        <v>0</v>
      </c>
      <c r="L84" s="4"/>
      <c r="N84" s="7"/>
    </row>
    <row r="85" spans="1:13" s="21" customFormat="1" ht="54.75" customHeight="1">
      <c r="A85" s="54"/>
      <c r="B85" s="58" t="s">
        <v>305</v>
      </c>
      <c r="C85" s="65">
        <v>0</v>
      </c>
      <c r="D85" s="56">
        <v>0</v>
      </c>
      <c r="E85" s="56">
        <v>0</v>
      </c>
      <c r="F85" s="56">
        <v>0</v>
      </c>
      <c r="G85" s="60" t="s">
        <v>304</v>
      </c>
      <c r="H85" s="57">
        <v>0</v>
      </c>
      <c r="I85" s="57">
        <v>0</v>
      </c>
      <c r="J85" s="57">
        <v>0</v>
      </c>
      <c r="K85" s="57">
        <v>0</v>
      </c>
      <c r="L85" s="20"/>
      <c r="M85"/>
    </row>
    <row r="86" ht="43.5" customHeight="1"/>
    <row r="87" spans="1:16" ht="43.5" customHeight="1">
      <c r="A87" s="47" t="s">
        <v>337</v>
      </c>
      <c r="B87" s="48"/>
      <c r="C87" s="49"/>
      <c r="D87" s="49"/>
      <c r="E87" s="50"/>
      <c r="F87" s="49"/>
      <c r="G87" s="50"/>
      <c r="H87" s="50"/>
      <c r="I87" s="51"/>
      <c r="J87" s="50"/>
      <c r="K87" s="50"/>
      <c r="L87" s="5"/>
      <c r="M87" s="6"/>
      <c r="N87" s="3"/>
      <c r="O87" s="6"/>
      <c r="P87" s="7"/>
    </row>
    <row r="88" spans="1:16" ht="12.75">
      <c r="A88" s="52"/>
      <c r="B88" s="48"/>
      <c r="C88" s="49"/>
      <c r="D88" s="49"/>
      <c r="E88" s="50"/>
      <c r="F88" s="49"/>
      <c r="G88" s="50"/>
      <c r="H88" s="50"/>
      <c r="I88" s="51"/>
      <c r="J88" s="50"/>
      <c r="K88" s="50"/>
      <c r="L88" s="5"/>
      <c r="N88" s="3"/>
      <c r="O88" s="6"/>
      <c r="P88" s="7"/>
    </row>
    <row r="89" spans="1:12" ht="91.5" customHeight="1">
      <c r="A89" s="53"/>
      <c r="B89" s="63" t="s">
        <v>306</v>
      </c>
      <c r="C89" s="61" t="s">
        <v>315</v>
      </c>
      <c r="D89" s="62" t="s">
        <v>316</v>
      </c>
      <c r="E89" s="62" t="s">
        <v>317</v>
      </c>
      <c r="F89" s="62" t="s">
        <v>318</v>
      </c>
      <c r="G89" s="61" t="s">
        <v>319</v>
      </c>
      <c r="H89" s="61" t="s">
        <v>320</v>
      </c>
      <c r="I89" s="61" t="s">
        <v>321</v>
      </c>
      <c r="J89" s="61" t="s">
        <v>322</v>
      </c>
      <c r="K89" s="61" t="s">
        <v>323</v>
      </c>
      <c r="L89" s="12"/>
    </row>
    <row r="90" spans="1:12" ht="43.5" customHeight="1">
      <c r="A90" s="43"/>
      <c r="B90" s="14" t="s">
        <v>40</v>
      </c>
      <c r="C90" s="40">
        <v>2</v>
      </c>
      <c r="D90" s="41">
        <v>0</v>
      </c>
      <c r="E90" s="41">
        <v>0</v>
      </c>
      <c r="F90" s="41">
        <v>1</v>
      </c>
      <c r="G90" s="46">
        <v>0</v>
      </c>
      <c r="H90" s="16">
        <v>0</v>
      </c>
      <c r="I90" s="16">
        <v>0</v>
      </c>
      <c r="J90" s="16">
        <v>3.5</v>
      </c>
      <c r="K90" s="16">
        <v>3.5</v>
      </c>
      <c r="L90" s="18"/>
    </row>
    <row r="91" spans="1:13" s="21" customFormat="1" ht="54.75" customHeight="1">
      <c r="A91" s="54"/>
      <c r="B91" s="58" t="s">
        <v>305</v>
      </c>
      <c r="C91" s="55">
        <v>2</v>
      </c>
      <c r="D91" s="56">
        <v>0</v>
      </c>
      <c r="E91" s="56">
        <v>0</v>
      </c>
      <c r="F91" s="56">
        <v>1</v>
      </c>
      <c r="G91" s="56">
        <v>0</v>
      </c>
      <c r="H91" s="57">
        <v>0</v>
      </c>
      <c r="I91" s="57">
        <v>0</v>
      </c>
      <c r="J91" s="57">
        <v>3.5</v>
      </c>
      <c r="K91" s="57">
        <v>3.5</v>
      </c>
      <c r="L91" s="20"/>
      <c r="M91"/>
    </row>
    <row r="92" spans="1:13" s="21" customFormat="1" ht="43.5" customHeight="1">
      <c r="A92"/>
      <c r="B92" s="2"/>
      <c r="C92" s="3"/>
      <c r="D92" s="3"/>
      <c r="E92" s="4"/>
      <c r="F92" s="3"/>
      <c r="G92" s="4"/>
      <c r="H92" s="4"/>
      <c r="I92" s="5"/>
      <c r="J92" s="4"/>
      <c r="K92" s="4"/>
      <c r="L92" s="5"/>
      <c r="M92"/>
    </row>
    <row r="93" spans="1:13" s="21" customFormat="1" ht="43.5" customHeight="1">
      <c r="A93" s="47" t="s">
        <v>338</v>
      </c>
      <c r="B93" s="2"/>
      <c r="C93" s="3"/>
      <c r="D93" s="3"/>
      <c r="E93" s="4"/>
      <c r="F93" s="3"/>
      <c r="G93" s="4"/>
      <c r="H93" s="4"/>
      <c r="I93" s="5"/>
      <c r="J93" s="4"/>
      <c r="K93" s="4"/>
      <c r="L93" s="5"/>
      <c r="M93"/>
    </row>
    <row r="94" spans="1:16" ht="12.75">
      <c r="A94" s="6"/>
      <c r="B94" s="2"/>
      <c r="C94" s="3"/>
      <c r="D94" s="3"/>
      <c r="E94" s="4"/>
      <c r="F94" s="3"/>
      <c r="G94" s="4"/>
      <c r="H94" s="4"/>
      <c r="I94" s="5"/>
      <c r="J94" s="4"/>
      <c r="K94" s="4"/>
      <c r="L94" s="5"/>
      <c r="N94" s="3"/>
      <c r="O94" s="6"/>
      <c r="P94" s="7"/>
    </row>
    <row r="95" spans="1:13" s="21" customFormat="1" ht="91.5" customHeight="1">
      <c r="A95" s="53"/>
      <c r="B95" s="63" t="s">
        <v>306</v>
      </c>
      <c r="C95" s="61" t="s">
        <v>315</v>
      </c>
      <c r="D95" s="62" t="s">
        <v>316</v>
      </c>
      <c r="E95" s="62" t="s">
        <v>317</v>
      </c>
      <c r="F95" s="62" t="s">
        <v>318</v>
      </c>
      <c r="G95" s="61" t="s">
        <v>319</v>
      </c>
      <c r="H95" s="61" t="s">
        <v>320</v>
      </c>
      <c r="I95" s="61" t="s">
        <v>321</v>
      </c>
      <c r="J95" s="61" t="s">
        <v>322</v>
      </c>
      <c r="K95" s="61" t="s">
        <v>323</v>
      </c>
      <c r="L95" s="5"/>
      <c r="M95"/>
    </row>
    <row r="96" spans="1:14" ht="43.5" customHeight="1">
      <c r="A96" s="43"/>
      <c r="B96" s="14" t="s">
        <v>40</v>
      </c>
      <c r="C96" s="40">
        <v>4.32</v>
      </c>
      <c r="D96" s="41">
        <v>0</v>
      </c>
      <c r="E96" s="41">
        <v>0.5797101449275363</v>
      </c>
      <c r="F96" s="41">
        <v>0.42028985507246375</v>
      </c>
      <c r="G96" s="59" t="s">
        <v>304</v>
      </c>
      <c r="H96" s="16">
        <v>0</v>
      </c>
      <c r="I96" s="16">
        <v>2</v>
      </c>
      <c r="J96" s="16">
        <v>1.45</v>
      </c>
      <c r="K96" s="16">
        <v>3.45</v>
      </c>
      <c r="L96" s="4"/>
      <c r="N96" s="7"/>
    </row>
    <row r="97" spans="1:13" s="21" customFormat="1" ht="54.75" customHeight="1">
      <c r="A97" s="54"/>
      <c r="B97" s="58" t="s">
        <v>305</v>
      </c>
      <c r="C97" s="55">
        <v>4.29</v>
      </c>
      <c r="D97" s="56">
        <v>0</v>
      </c>
      <c r="E97" s="56">
        <v>0.5714285714285714</v>
      </c>
      <c r="F97" s="56">
        <v>0.42857142857142855</v>
      </c>
      <c r="G97" s="60" t="s">
        <v>304</v>
      </c>
      <c r="H97" s="57">
        <v>0</v>
      </c>
      <c r="I97" s="57">
        <v>2</v>
      </c>
      <c r="J97" s="57">
        <v>1.5</v>
      </c>
      <c r="K97" s="57">
        <v>3.5</v>
      </c>
      <c r="L97" s="20"/>
      <c r="M97"/>
    </row>
    <row r="98" ht="43.5" customHeight="1"/>
    <row r="99" spans="1:16" ht="43.5" customHeight="1">
      <c r="A99" s="47" t="s">
        <v>339</v>
      </c>
      <c r="B99" s="48"/>
      <c r="C99" s="49"/>
      <c r="D99" s="49"/>
      <c r="E99" s="50"/>
      <c r="F99" s="49"/>
      <c r="G99" s="50"/>
      <c r="H99" s="50"/>
      <c r="I99" s="51"/>
      <c r="J99" s="50"/>
      <c r="K99" s="50"/>
      <c r="L99" s="5"/>
      <c r="M99" s="6"/>
      <c r="N99" s="3"/>
      <c r="O99" s="6"/>
      <c r="P99" s="7"/>
    </row>
    <row r="100" spans="1:16" ht="12.75">
      <c r="A100" s="52"/>
      <c r="B100" s="48"/>
      <c r="C100" s="49"/>
      <c r="D100" s="49"/>
      <c r="E100" s="50"/>
      <c r="F100" s="49"/>
      <c r="G100" s="50"/>
      <c r="H100" s="50"/>
      <c r="I100" s="51"/>
      <c r="J100" s="50"/>
      <c r="K100" s="50"/>
      <c r="L100" s="5"/>
      <c r="N100" s="3"/>
      <c r="O100" s="6"/>
      <c r="P100" s="7"/>
    </row>
    <row r="101" spans="1:12" ht="91.5" customHeight="1">
      <c r="A101" s="53"/>
      <c r="B101" s="63" t="s">
        <v>306</v>
      </c>
      <c r="C101" s="61" t="s">
        <v>315</v>
      </c>
      <c r="D101" s="62" t="s">
        <v>316</v>
      </c>
      <c r="E101" s="62" t="s">
        <v>317</v>
      </c>
      <c r="F101" s="62" t="s">
        <v>318</v>
      </c>
      <c r="G101" s="61" t="s">
        <v>319</v>
      </c>
      <c r="H101" s="61" t="s">
        <v>320</v>
      </c>
      <c r="I101" s="61" t="s">
        <v>321</v>
      </c>
      <c r="J101" s="61" t="s">
        <v>322</v>
      </c>
      <c r="K101" s="61" t="s">
        <v>323</v>
      </c>
      <c r="L101" s="12"/>
    </row>
    <row r="102" spans="1:12" ht="43.5" customHeight="1">
      <c r="A102" s="43"/>
      <c r="B102" s="14" t="s">
        <v>40</v>
      </c>
      <c r="C102" s="40">
        <v>4.67</v>
      </c>
      <c r="D102" s="41">
        <v>0</v>
      </c>
      <c r="E102" s="41">
        <v>0.6666666666666666</v>
      </c>
      <c r="F102" s="41">
        <v>0.3333333333333333</v>
      </c>
      <c r="G102" s="46">
        <v>0</v>
      </c>
      <c r="H102" s="16">
        <v>0</v>
      </c>
      <c r="I102" s="16">
        <v>2</v>
      </c>
      <c r="J102" s="16">
        <v>1</v>
      </c>
      <c r="K102" s="16">
        <v>3</v>
      </c>
      <c r="L102" s="18"/>
    </row>
    <row r="103" spans="1:13" s="21" customFormat="1" ht="54.75" customHeight="1">
      <c r="A103" s="54"/>
      <c r="B103" s="58" t="s">
        <v>305</v>
      </c>
      <c r="C103" s="55">
        <v>4.67</v>
      </c>
      <c r="D103" s="56">
        <v>0</v>
      </c>
      <c r="E103" s="56">
        <v>0.6666666666666666</v>
      </c>
      <c r="F103" s="56">
        <v>0.3333333333333333</v>
      </c>
      <c r="G103" s="56">
        <v>0</v>
      </c>
      <c r="H103" s="57">
        <v>0</v>
      </c>
      <c r="I103" s="57">
        <v>2</v>
      </c>
      <c r="J103" s="57">
        <v>1</v>
      </c>
      <c r="K103" s="57">
        <v>3</v>
      </c>
      <c r="L103" s="20"/>
      <c r="M103"/>
    </row>
    <row r="104" spans="1:13" s="21" customFormat="1" ht="43.5" customHeight="1">
      <c r="A104"/>
      <c r="B104" s="2"/>
      <c r="C104" s="3"/>
      <c r="D104" s="3"/>
      <c r="E104" s="4"/>
      <c r="F104" s="3"/>
      <c r="G104" s="4"/>
      <c r="H104" s="4"/>
      <c r="I104" s="5"/>
      <c r="J104" s="4"/>
      <c r="K104" s="4"/>
      <c r="L104" s="5"/>
      <c r="M104"/>
    </row>
    <row r="105" spans="1:13" s="21" customFormat="1" ht="43.5" customHeight="1">
      <c r="A105" s="47" t="s">
        <v>340</v>
      </c>
      <c r="B105" s="48"/>
      <c r="C105" s="49"/>
      <c r="D105" s="49"/>
      <c r="E105" s="50"/>
      <c r="F105" s="49"/>
      <c r="G105" s="50"/>
      <c r="H105" s="50"/>
      <c r="I105" s="51"/>
      <c r="J105" s="50"/>
      <c r="K105" s="50"/>
      <c r="L105" s="5"/>
      <c r="M105"/>
    </row>
    <row r="106" spans="1:16" ht="12.75">
      <c r="A106" s="52"/>
      <c r="B106" s="48"/>
      <c r="C106" s="49"/>
      <c r="D106" s="49"/>
      <c r="E106" s="50"/>
      <c r="F106" s="49"/>
      <c r="G106" s="50"/>
      <c r="H106" s="50"/>
      <c r="I106" s="51"/>
      <c r="J106" s="50"/>
      <c r="K106" s="50"/>
      <c r="L106" s="5"/>
      <c r="N106" s="3"/>
      <c r="O106" s="6"/>
      <c r="P106" s="7"/>
    </row>
    <row r="107" spans="1:13" s="21" customFormat="1" ht="90" customHeight="1">
      <c r="A107" s="53"/>
      <c r="B107" s="63" t="s">
        <v>306</v>
      </c>
      <c r="C107" s="61" t="s">
        <v>315</v>
      </c>
      <c r="D107" s="62" t="s">
        <v>316</v>
      </c>
      <c r="E107" s="62" t="s">
        <v>317</v>
      </c>
      <c r="F107" s="62" t="s">
        <v>318</v>
      </c>
      <c r="G107" s="61" t="s">
        <v>319</v>
      </c>
      <c r="H107" s="61" t="s">
        <v>320</v>
      </c>
      <c r="I107" s="61" t="s">
        <v>321</v>
      </c>
      <c r="J107" s="61" t="s">
        <v>322</v>
      </c>
      <c r="K107" s="61" t="s">
        <v>323</v>
      </c>
      <c r="L107" s="5"/>
      <c r="M107"/>
    </row>
    <row r="108" spans="1:14" ht="43.5" customHeight="1">
      <c r="A108" s="43"/>
      <c r="B108" s="14" t="s">
        <v>40</v>
      </c>
      <c r="C108" s="40">
        <v>3.33</v>
      </c>
      <c r="D108" s="41">
        <v>0</v>
      </c>
      <c r="E108" s="41">
        <v>0.3333333333333333</v>
      </c>
      <c r="F108" s="41">
        <v>0.6666666666666666</v>
      </c>
      <c r="G108" s="59" t="s">
        <v>304</v>
      </c>
      <c r="H108" s="16">
        <v>0</v>
      </c>
      <c r="I108" s="16">
        <v>1</v>
      </c>
      <c r="J108" s="16">
        <v>2</v>
      </c>
      <c r="K108" s="16">
        <v>3</v>
      </c>
      <c r="L108" s="4"/>
      <c r="N108" s="7"/>
    </row>
    <row r="109" spans="1:13" s="21" customFormat="1" ht="54.75" customHeight="1">
      <c r="A109" s="54"/>
      <c r="B109" s="58" t="s">
        <v>305</v>
      </c>
      <c r="C109" s="55">
        <v>3.33</v>
      </c>
      <c r="D109" s="56">
        <v>0</v>
      </c>
      <c r="E109" s="56">
        <v>0.3333333333333333</v>
      </c>
      <c r="F109" s="56">
        <v>0.6666666666666666</v>
      </c>
      <c r="G109" s="60" t="s">
        <v>304</v>
      </c>
      <c r="H109" s="57">
        <v>0</v>
      </c>
      <c r="I109" s="57">
        <v>1</v>
      </c>
      <c r="J109" s="57">
        <v>2</v>
      </c>
      <c r="K109" s="57">
        <v>3</v>
      </c>
      <c r="L109" s="20"/>
      <c r="M109"/>
    </row>
    <row r="110" ht="43.5" customHeight="1"/>
    <row r="111" ht="43.5" customHeight="1"/>
    <row r="112" spans="1:16" ht="43.5" customHeight="1">
      <c r="A112" s="47" t="s">
        <v>341</v>
      </c>
      <c r="B112" s="48"/>
      <c r="C112" s="49"/>
      <c r="D112" s="49"/>
      <c r="E112" s="50"/>
      <c r="F112" s="49"/>
      <c r="G112" s="50"/>
      <c r="H112" s="50"/>
      <c r="I112" s="51"/>
      <c r="J112" s="50"/>
      <c r="K112" s="50"/>
      <c r="L112" s="5"/>
      <c r="M112" s="6"/>
      <c r="N112" s="3"/>
      <c r="O112" s="6"/>
      <c r="P112" s="7"/>
    </row>
    <row r="113" spans="1:16" ht="12.75">
      <c r="A113" s="52"/>
      <c r="B113" s="48"/>
      <c r="C113" s="49"/>
      <c r="D113" s="49"/>
      <c r="E113" s="50"/>
      <c r="F113" s="49"/>
      <c r="G113" s="50"/>
      <c r="H113" s="50"/>
      <c r="I113" s="51"/>
      <c r="J113" s="50"/>
      <c r="K113" s="50"/>
      <c r="L113" s="5"/>
      <c r="N113" s="3"/>
      <c r="O113" s="6"/>
      <c r="P113" s="7"/>
    </row>
    <row r="114" spans="1:12" ht="91.5" customHeight="1">
      <c r="A114" s="53"/>
      <c r="B114" s="63" t="s">
        <v>306</v>
      </c>
      <c r="C114" s="61" t="s">
        <v>315</v>
      </c>
      <c r="D114" s="62" t="s">
        <v>316</v>
      </c>
      <c r="E114" s="62" t="s">
        <v>317</v>
      </c>
      <c r="F114" s="62" t="s">
        <v>318</v>
      </c>
      <c r="G114" s="61" t="s">
        <v>319</v>
      </c>
      <c r="H114" s="61" t="s">
        <v>320</v>
      </c>
      <c r="I114" s="61" t="s">
        <v>321</v>
      </c>
      <c r="J114" s="61" t="s">
        <v>322</v>
      </c>
      <c r="K114" s="61" t="s">
        <v>323</v>
      </c>
      <c r="L114" s="12"/>
    </row>
    <row r="115" spans="1:12" ht="43.5" customHeight="1">
      <c r="A115" s="43"/>
      <c r="B115" s="14" t="s">
        <v>40</v>
      </c>
      <c r="C115" s="40">
        <v>2.94</v>
      </c>
      <c r="D115" s="41">
        <v>0</v>
      </c>
      <c r="E115" s="41">
        <v>0.23447015834348353</v>
      </c>
      <c r="F115" s="41">
        <v>0.7655298416565164</v>
      </c>
      <c r="G115" s="46">
        <v>0</v>
      </c>
      <c r="H115" s="16">
        <v>0</v>
      </c>
      <c r="I115" s="16">
        <v>3.85</v>
      </c>
      <c r="J115" s="16">
        <v>12.57</v>
      </c>
      <c r="K115" s="16">
        <v>16.42</v>
      </c>
      <c r="L115" s="18"/>
    </row>
    <row r="116" spans="1:13" s="21" customFormat="1" ht="54.75" customHeight="1">
      <c r="A116" s="54"/>
      <c r="B116" s="58" t="s">
        <v>305</v>
      </c>
      <c r="C116" s="55">
        <v>2.94</v>
      </c>
      <c r="D116" s="56">
        <v>0</v>
      </c>
      <c r="E116" s="56">
        <v>0.23447015834348353</v>
      </c>
      <c r="F116" s="56">
        <v>0.7655298416565164</v>
      </c>
      <c r="G116" s="56">
        <v>0</v>
      </c>
      <c r="H116" s="57">
        <v>0</v>
      </c>
      <c r="I116" s="57">
        <v>3.85</v>
      </c>
      <c r="J116" s="57">
        <v>12.57</v>
      </c>
      <c r="K116" s="57">
        <v>16.42</v>
      </c>
      <c r="L116" s="20"/>
      <c r="M116"/>
    </row>
    <row r="117" spans="1:13" s="21" customFormat="1" ht="43.5" customHeight="1">
      <c r="A117"/>
      <c r="B117" s="2"/>
      <c r="C117" s="3"/>
      <c r="D117" s="3"/>
      <c r="E117" s="4"/>
      <c r="F117" s="3"/>
      <c r="G117" s="4"/>
      <c r="H117" s="4"/>
      <c r="I117" s="5"/>
      <c r="J117" s="4"/>
      <c r="K117" s="4"/>
      <c r="L117" s="5"/>
      <c r="M117"/>
    </row>
    <row r="118" spans="1:13" s="21" customFormat="1" ht="43.5" customHeight="1">
      <c r="A118" s="47" t="s">
        <v>343</v>
      </c>
      <c r="B118" s="48"/>
      <c r="C118" s="49"/>
      <c r="D118" s="49"/>
      <c r="E118" s="50"/>
      <c r="F118" s="49"/>
      <c r="G118" s="50"/>
      <c r="H118" s="50"/>
      <c r="I118" s="51"/>
      <c r="J118" s="50"/>
      <c r="K118" s="50"/>
      <c r="L118" s="5"/>
      <c r="M118"/>
    </row>
    <row r="119" spans="1:16" ht="12.75">
      <c r="A119" s="52"/>
      <c r="B119" s="48"/>
      <c r="C119" s="49"/>
      <c r="D119" s="49"/>
      <c r="E119" s="50"/>
      <c r="F119" s="49"/>
      <c r="G119" s="50"/>
      <c r="H119" s="50"/>
      <c r="I119" s="51"/>
      <c r="J119" s="50"/>
      <c r="K119" s="50"/>
      <c r="L119" s="5"/>
      <c r="N119" s="3"/>
      <c r="O119" s="6"/>
      <c r="P119" s="7"/>
    </row>
    <row r="120" spans="1:13" s="21" customFormat="1" ht="91.5" customHeight="1">
      <c r="A120" s="53"/>
      <c r="B120" s="63" t="s">
        <v>306</v>
      </c>
      <c r="C120" s="61" t="s">
        <v>315</v>
      </c>
      <c r="D120" s="62" t="s">
        <v>316</v>
      </c>
      <c r="E120" s="62" t="s">
        <v>317</v>
      </c>
      <c r="F120" s="62" t="s">
        <v>318</v>
      </c>
      <c r="G120" s="61" t="s">
        <v>319</v>
      </c>
      <c r="H120" s="61" t="s">
        <v>320</v>
      </c>
      <c r="I120" s="61" t="s">
        <v>321</v>
      </c>
      <c r="J120" s="61" t="s">
        <v>322</v>
      </c>
      <c r="K120" s="61" t="s">
        <v>323</v>
      </c>
      <c r="L120" s="5"/>
      <c r="M120"/>
    </row>
    <row r="121" spans="1:14" ht="43.5" customHeight="1">
      <c r="A121" s="43"/>
      <c r="B121" s="14" t="s">
        <v>40</v>
      </c>
      <c r="C121" s="40">
        <v>2.27</v>
      </c>
      <c r="D121" s="41">
        <v>0</v>
      </c>
      <c r="E121" s="41">
        <v>0.06743088334457181</v>
      </c>
      <c r="F121" s="41">
        <v>0.9325691166554282</v>
      </c>
      <c r="G121" s="66" t="s">
        <v>304</v>
      </c>
      <c r="H121" s="16">
        <v>0</v>
      </c>
      <c r="I121" s="16">
        <v>1</v>
      </c>
      <c r="J121" s="16">
        <v>13.83</v>
      </c>
      <c r="K121" s="16">
        <v>14.83</v>
      </c>
      <c r="L121" s="4"/>
      <c r="N121" s="7"/>
    </row>
    <row r="122" spans="1:13" s="21" customFormat="1" ht="54.75" customHeight="1">
      <c r="A122" s="54"/>
      <c r="B122" s="58" t="s">
        <v>305</v>
      </c>
      <c r="C122" s="55">
        <v>2.27</v>
      </c>
      <c r="D122" s="56">
        <v>0</v>
      </c>
      <c r="E122" s="56">
        <v>0.06743088334457181</v>
      </c>
      <c r="F122" s="56">
        <v>0.9325691166554282</v>
      </c>
      <c r="G122" s="67" t="s">
        <v>304</v>
      </c>
      <c r="H122" s="57">
        <v>0</v>
      </c>
      <c r="I122" s="57">
        <v>1</v>
      </c>
      <c r="J122" s="57">
        <v>13.83</v>
      </c>
      <c r="K122" s="57">
        <v>14.83</v>
      </c>
      <c r="L122" s="20"/>
      <c r="M122"/>
    </row>
    <row r="124" spans="1:16" ht="43.5" customHeight="1">
      <c r="A124" s="47" t="s">
        <v>344</v>
      </c>
      <c r="B124" s="48"/>
      <c r="C124" s="49"/>
      <c r="D124" s="49"/>
      <c r="E124" s="50"/>
      <c r="F124" s="49"/>
      <c r="G124" s="50"/>
      <c r="H124" s="50"/>
      <c r="I124" s="51"/>
      <c r="J124" s="50"/>
      <c r="K124" s="50"/>
      <c r="L124" s="5"/>
      <c r="M124" s="6"/>
      <c r="N124" s="3"/>
      <c r="O124" s="6"/>
      <c r="P124" s="7"/>
    </row>
    <row r="125" spans="1:16" ht="12.75">
      <c r="A125" s="52"/>
      <c r="B125" s="48"/>
      <c r="C125" s="49"/>
      <c r="D125" s="49"/>
      <c r="E125" s="50"/>
      <c r="F125" s="49"/>
      <c r="G125" s="50"/>
      <c r="H125" s="50"/>
      <c r="I125" s="51"/>
      <c r="J125" s="50"/>
      <c r="K125" s="50"/>
      <c r="L125" s="5"/>
      <c r="N125" s="3"/>
      <c r="O125" s="6"/>
      <c r="P125" s="7"/>
    </row>
    <row r="126" spans="1:12" ht="91.5" customHeight="1">
      <c r="A126" s="53"/>
      <c r="B126" s="63" t="s">
        <v>306</v>
      </c>
      <c r="C126" s="61" t="s">
        <v>315</v>
      </c>
      <c r="D126" s="62" t="s">
        <v>316</v>
      </c>
      <c r="E126" s="62" t="s">
        <v>317</v>
      </c>
      <c r="F126" s="62" t="s">
        <v>318</v>
      </c>
      <c r="G126" s="61" t="s">
        <v>319</v>
      </c>
      <c r="H126" s="61" t="s">
        <v>320</v>
      </c>
      <c r="I126" s="61" t="s">
        <v>321</v>
      </c>
      <c r="J126" s="61" t="s">
        <v>322</v>
      </c>
      <c r="K126" s="61" t="s">
        <v>323</v>
      </c>
      <c r="L126" s="12"/>
    </row>
    <row r="127" spans="1:12" ht="43.5" customHeight="1">
      <c r="A127" s="43"/>
      <c r="B127" s="14" t="s">
        <v>40</v>
      </c>
      <c r="C127" s="40">
        <v>2.45</v>
      </c>
      <c r="D127" s="41">
        <v>0</v>
      </c>
      <c r="E127" s="41">
        <v>0.11194029850746269</v>
      </c>
      <c r="F127" s="41">
        <v>0.8880597014925373</v>
      </c>
      <c r="G127" s="46">
        <v>0.3544776119402985</v>
      </c>
      <c r="H127" s="16">
        <v>0</v>
      </c>
      <c r="I127" s="16">
        <v>3</v>
      </c>
      <c r="J127" s="16">
        <v>23.8</v>
      </c>
      <c r="K127" s="16">
        <v>26.8</v>
      </c>
      <c r="L127" s="18"/>
    </row>
    <row r="128" spans="1:13" s="21" customFormat="1" ht="54.75" customHeight="1">
      <c r="A128" s="54"/>
      <c r="B128" s="58" t="s">
        <v>305</v>
      </c>
      <c r="C128" s="55">
        <v>2.45</v>
      </c>
      <c r="D128" s="56">
        <v>0</v>
      </c>
      <c r="E128" s="56">
        <v>0.1119402985074627</v>
      </c>
      <c r="F128" s="56">
        <v>0.8880597014925373</v>
      </c>
      <c r="G128" s="56">
        <v>0.35447761194029853</v>
      </c>
      <c r="H128" s="57">
        <v>0</v>
      </c>
      <c r="I128" s="57">
        <v>3</v>
      </c>
      <c r="J128" s="57">
        <v>23.799999999999997</v>
      </c>
      <c r="K128" s="57">
        <v>26.799999999999997</v>
      </c>
      <c r="L128" s="20"/>
      <c r="M128"/>
    </row>
    <row r="129" spans="1:13" s="21" customFormat="1" ht="43.5" customHeight="1">
      <c r="A129"/>
      <c r="B129" s="2"/>
      <c r="C129" s="3"/>
      <c r="D129" s="3"/>
      <c r="E129" s="4"/>
      <c r="F129" s="3"/>
      <c r="G129" s="4"/>
      <c r="H129" s="4"/>
      <c r="I129" s="5"/>
      <c r="J129" s="4"/>
      <c r="K129" s="4"/>
      <c r="L129" s="5"/>
      <c r="M129"/>
    </row>
    <row r="130" spans="1:13" s="21" customFormat="1" ht="43.5" customHeight="1">
      <c r="A130" s="47" t="s">
        <v>345</v>
      </c>
      <c r="B130" s="48"/>
      <c r="C130" s="49"/>
      <c r="D130" s="49"/>
      <c r="E130" s="50"/>
      <c r="F130" s="49"/>
      <c r="G130" s="50"/>
      <c r="H130" s="50"/>
      <c r="I130" s="51"/>
      <c r="J130" s="50"/>
      <c r="K130" s="50"/>
      <c r="L130" s="5"/>
      <c r="M130"/>
    </row>
    <row r="131" spans="1:16" ht="12.75">
      <c r="A131" s="52"/>
      <c r="B131" s="48"/>
      <c r="C131" s="49"/>
      <c r="D131" s="49"/>
      <c r="E131" s="50"/>
      <c r="F131" s="49"/>
      <c r="G131" s="50"/>
      <c r="H131" s="50"/>
      <c r="I131" s="51"/>
      <c r="J131" s="50"/>
      <c r="K131" s="50"/>
      <c r="L131" s="5"/>
      <c r="N131" s="3"/>
      <c r="O131" s="6"/>
      <c r="P131" s="7"/>
    </row>
    <row r="132" spans="1:13" s="21" customFormat="1" ht="91.5" customHeight="1">
      <c r="A132" s="53"/>
      <c r="B132" s="63" t="s">
        <v>306</v>
      </c>
      <c r="C132" s="61" t="s">
        <v>315</v>
      </c>
      <c r="D132" s="62" t="s">
        <v>316</v>
      </c>
      <c r="E132" s="62" t="s">
        <v>317</v>
      </c>
      <c r="F132" s="62" t="s">
        <v>318</v>
      </c>
      <c r="G132" s="61" t="s">
        <v>319</v>
      </c>
      <c r="H132" s="61" t="s">
        <v>320</v>
      </c>
      <c r="I132" s="61" t="s">
        <v>321</v>
      </c>
      <c r="J132" s="61" t="s">
        <v>322</v>
      </c>
      <c r="K132" s="61" t="s">
        <v>323</v>
      </c>
      <c r="L132" s="5"/>
      <c r="M132"/>
    </row>
    <row r="133" spans="1:14" ht="43.5" customHeight="1">
      <c r="A133" s="43"/>
      <c r="B133" s="14" t="s">
        <v>40</v>
      </c>
      <c r="C133" s="68" t="s">
        <v>77</v>
      </c>
      <c r="D133" s="68" t="s">
        <v>77</v>
      </c>
      <c r="E133" s="68" t="s">
        <v>77</v>
      </c>
      <c r="F133" s="68" t="s">
        <v>77</v>
      </c>
      <c r="G133" s="68" t="s">
        <v>77</v>
      </c>
      <c r="H133" s="68" t="s">
        <v>77</v>
      </c>
      <c r="I133" s="68" t="s">
        <v>77</v>
      </c>
      <c r="J133" s="68" t="s">
        <v>77</v>
      </c>
      <c r="K133" s="68" t="s">
        <v>77</v>
      </c>
      <c r="L133" s="4"/>
      <c r="N133" s="7"/>
    </row>
    <row r="134" spans="1:13" s="21" customFormat="1" ht="54.75" customHeight="1">
      <c r="A134" s="54"/>
      <c r="B134" s="58" t="s">
        <v>305</v>
      </c>
      <c r="C134" s="69" t="s">
        <v>77</v>
      </c>
      <c r="D134" s="60" t="s">
        <v>77</v>
      </c>
      <c r="E134" s="60" t="s">
        <v>77</v>
      </c>
      <c r="F134" s="60" t="s">
        <v>77</v>
      </c>
      <c r="G134" s="60" t="s">
        <v>77</v>
      </c>
      <c r="H134" s="70" t="s">
        <v>77</v>
      </c>
      <c r="I134" s="70" t="s">
        <v>77</v>
      </c>
      <c r="J134" s="70" t="s">
        <v>77</v>
      </c>
      <c r="K134" s="70" t="s">
        <v>77</v>
      </c>
      <c r="L134" s="20"/>
      <c r="M134"/>
    </row>
    <row r="135" ht="43.5" customHeight="1"/>
    <row r="136" spans="1:16" ht="43.5" customHeight="1">
      <c r="A136" s="47" t="s">
        <v>346</v>
      </c>
      <c r="B136" s="48"/>
      <c r="C136" s="49"/>
      <c r="D136" s="49"/>
      <c r="E136" s="50"/>
      <c r="F136" s="49"/>
      <c r="G136" s="50"/>
      <c r="H136" s="50"/>
      <c r="I136" s="51"/>
      <c r="J136" s="50"/>
      <c r="K136" s="50"/>
      <c r="L136" s="5"/>
      <c r="M136" s="6"/>
      <c r="N136" s="3"/>
      <c r="O136" s="6"/>
      <c r="P136" s="7"/>
    </row>
    <row r="137" spans="1:16" ht="12.75">
      <c r="A137" s="52"/>
      <c r="B137" s="48"/>
      <c r="C137" s="49"/>
      <c r="D137" s="49"/>
      <c r="E137" s="50"/>
      <c r="F137" s="49"/>
      <c r="G137" s="50"/>
      <c r="H137" s="50"/>
      <c r="I137" s="51"/>
      <c r="J137" s="50"/>
      <c r="K137" s="50"/>
      <c r="L137" s="5"/>
      <c r="N137" s="3"/>
      <c r="O137" s="6"/>
      <c r="P137" s="7"/>
    </row>
    <row r="138" spans="1:12" ht="91.5" customHeight="1">
      <c r="A138" s="53"/>
      <c r="B138" s="63" t="s">
        <v>306</v>
      </c>
      <c r="C138" s="61" t="s">
        <v>315</v>
      </c>
      <c r="D138" s="62" t="s">
        <v>316</v>
      </c>
      <c r="E138" s="62" t="s">
        <v>317</v>
      </c>
      <c r="F138" s="62" t="s">
        <v>318</v>
      </c>
      <c r="G138" s="61" t="s">
        <v>319</v>
      </c>
      <c r="H138" s="61" t="s">
        <v>320</v>
      </c>
      <c r="I138" s="61" t="s">
        <v>321</v>
      </c>
      <c r="J138" s="61" t="s">
        <v>322</v>
      </c>
      <c r="K138" s="61" t="s">
        <v>323</v>
      </c>
      <c r="L138" s="12"/>
    </row>
    <row r="139" spans="1:12" ht="43.5" customHeight="1">
      <c r="A139" s="43"/>
      <c r="B139" s="14" t="s">
        <v>40</v>
      </c>
      <c r="C139" s="40">
        <v>2</v>
      </c>
      <c r="D139" s="41">
        <v>0</v>
      </c>
      <c r="E139" s="41">
        <v>0</v>
      </c>
      <c r="F139" s="41">
        <v>1</v>
      </c>
      <c r="G139" s="46">
        <v>0.08098159509202454</v>
      </c>
      <c r="H139" s="16">
        <v>0</v>
      </c>
      <c r="I139" s="16">
        <v>0</v>
      </c>
      <c r="J139" s="16">
        <v>8.15</v>
      </c>
      <c r="K139" s="16">
        <v>8.15</v>
      </c>
      <c r="L139" s="18"/>
    </row>
    <row r="140" spans="1:13" s="21" customFormat="1" ht="54.75" customHeight="1">
      <c r="A140" s="54"/>
      <c r="B140" s="58" t="s">
        <v>305</v>
      </c>
      <c r="C140" s="55">
        <v>2</v>
      </c>
      <c r="D140" s="56">
        <v>0</v>
      </c>
      <c r="E140" s="56">
        <v>0</v>
      </c>
      <c r="F140" s="56">
        <v>1</v>
      </c>
      <c r="G140" s="56">
        <v>0.08098159509202454</v>
      </c>
      <c r="H140" s="57">
        <v>0</v>
      </c>
      <c r="I140" s="57">
        <v>0</v>
      </c>
      <c r="J140" s="57">
        <v>8.15</v>
      </c>
      <c r="K140" s="57">
        <v>8.15</v>
      </c>
      <c r="L140" s="20"/>
      <c r="M140"/>
    </row>
    <row r="141" spans="1:13" s="21" customFormat="1" ht="43.5" customHeight="1">
      <c r="A141"/>
      <c r="B141" s="2"/>
      <c r="C141" s="3"/>
      <c r="D141" s="3"/>
      <c r="E141" s="4"/>
      <c r="F141" s="3"/>
      <c r="G141" s="4"/>
      <c r="H141" s="4"/>
      <c r="I141" s="5"/>
      <c r="J141" s="4"/>
      <c r="K141" s="4"/>
      <c r="L141" s="5"/>
      <c r="M141"/>
    </row>
    <row r="142" spans="1:13" s="21" customFormat="1" ht="43.5" customHeight="1">
      <c r="A142" s="47" t="s">
        <v>347</v>
      </c>
      <c r="B142" s="48"/>
      <c r="C142" s="49"/>
      <c r="D142" s="49"/>
      <c r="E142" s="50"/>
      <c r="F142" s="49"/>
      <c r="G142" s="50"/>
      <c r="H142" s="50"/>
      <c r="I142" s="51"/>
      <c r="J142" s="50"/>
      <c r="K142" s="50"/>
      <c r="L142" s="5"/>
      <c r="M142"/>
    </row>
    <row r="143" spans="1:16" ht="12.75">
      <c r="A143" s="52"/>
      <c r="B143" s="48"/>
      <c r="C143" s="49"/>
      <c r="D143" s="49"/>
      <c r="E143" s="50"/>
      <c r="F143" s="49"/>
      <c r="G143" s="50"/>
      <c r="H143" s="50"/>
      <c r="I143" s="51"/>
      <c r="J143" s="50"/>
      <c r="K143" s="50"/>
      <c r="L143" s="5"/>
      <c r="N143" s="3"/>
      <c r="O143" s="6"/>
      <c r="P143" s="7"/>
    </row>
    <row r="144" spans="1:13" s="21" customFormat="1" ht="91.5" customHeight="1">
      <c r="A144" s="53"/>
      <c r="B144" s="63" t="s">
        <v>306</v>
      </c>
      <c r="C144" s="61" t="s">
        <v>315</v>
      </c>
      <c r="D144" s="62" t="s">
        <v>316</v>
      </c>
      <c r="E144" s="62" t="s">
        <v>317</v>
      </c>
      <c r="F144" s="62" t="s">
        <v>318</v>
      </c>
      <c r="G144" s="61" t="s">
        <v>319</v>
      </c>
      <c r="H144" s="61" t="s">
        <v>320</v>
      </c>
      <c r="I144" s="61" t="s">
        <v>321</v>
      </c>
      <c r="J144" s="61" t="s">
        <v>322</v>
      </c>
      <c r="K144" s="61" t="s">
        <v>323</v>
      </c>
      <c r="L144" s="5"/>
      <c r="M144"/>
    </row>
    <row r="145" spans="1:14" ht="43.5" customHeight="1">
      <c r="A145" s="43"/>
      <c r="B145" s="14" t="s">
        <v>40</v>
      </c>
      <c r="C145" s="40">
        <v>2</v>
      </c>
      <c r="D145" s="41">
        <v>0</v>
      </c>
      <c r="E145" s="41">
        <v>0</v>
      </c>
      <c r="F145" s="41">
        <v>1</v>
      </c>
      <c r="G145" s="59" t="s">
        <v>304</v>
      </c>
      <c r="H145" s="16">
        <v>0</v>
      </c>
      <c r="I145" s="16">
        <v>0</v>
      </c>
      <c r="J145" s="16">
        <v>9</v>
      </c>
      <c r="K145" s="16">
        <v>9</v>
      </c>
      <c r="L145" s="4"/>
      <c r="N145" s="7"/>
    </row>
    <row r="146" spans="1:13" s="21" customFormat="1" ht="54.75" customHeight="1">
      <c r="A146" s="54"/>
      <c r="B146" s="58" t="s">
        <v>305</v>
      </c>
      <c r="C146" s="55">
        <v>2</v>
      </c>
      <c r="D146" s="56">
        <v>0</v>
      </c>
      <c r="E146" s="56">
        <v>0</v>
      </c>
      <c r="F146" s="56">
        <v>1</v>
      </c>
      <c r="G146" s="60" t="s">
        <v>304</v>
      </c>
      <c r="H146" s="57">
        <v>0</v>
      </c>
      <c r="I146" s="57">
        <v>0</v>
      </c>
      <c r="J146" s="57">
        <v>9</v>
      </c>
      <c r="K146" s="57">
        <v>9</v>
      </c>
      <c r="L146" s="20"/>
      <c r="M146"/>
    </row>
    <row r="147" ht="43.5" customHeight="1"/>
    <row r="148" spans="1:16" ht="43.5" customHeight="1">
      <c r="A148" s="47" t="s">
        <v>348</v>
      </c>
      <c r="B148" s="48"/>
      <c r="C148" s="49"/>
      <c r="D148" s="49"/>
      <c r="E148" s="50"/>
      <c r="F148" s="49"/>
      <c r="G148" s="50"/>
      <c r="H148" s="50"/>
      <c r="I148" s="51"/>
      <c r="J148" s="50"/>
      <c r="K148" s="50"/>
      <c r="L148" s="5"/>
      <c r="M148" s="6"/>
      <c r="N148" s="3"/>
      <c r="O148" s="6"/>
      <c r="P148" s="7"/>
    </row>
    <row r="149" spans="1:16" ht="12.75">
      <c r="A149" s="52"/>
      <c r="B149" s="48"/>
      <c r="C149" s="49"/>
      <c r="D149" s="49"/>
      <c r="E149" s="50"/>
      <c r="F149" s="49"/>
      <c r="G149" s="50"/>
      <c r="H149" s="50"/>
      <c r="I149" s="51"/>
      <c r="J149" s="50"/>
      <c r="K149" s="50"/>
      <c r="L149" s="5"/>
      <c r="N149" s="3"/>
      <c r="O149" s="6"/>
      <c r="P149" s="7"/>
    </row>
    <row r="150" spans="1:12" ht="91.5" customHeight="1">
      <c r="A150" s="53"/>
      <c r="B150" s="63" t="s">
        <v>306</v>
      </c>
      <c r="C150" s="61" t="s">
        <v>315</v>
      </c>
      <c r="D150" s="62" t="s">
        <v>316</v>
      </c>
      <c r="E150" s="62" t="s">
        <v>317</v>
      </c>
      <c r="F150" s="62" t="s">
        <v>318</v>
      </c>
      <c r="G150" s="61" t="s">
        <v>319</v>
      </c>
      <c r="H150" s="61" t="s">
        <v>320</v>
      </c>
      <c r="I150" s="61" t="s">
        <v>321</v>
      </c>
      <c r="J150" s="61" t="s">
        <v>322</v>
      </c>
      <c r="K150" s="61" t="s">
        <v>323</v>
      </c>
      <c r="L150" s="12"/>
    </row>
    <row r="151" spans="1:12" ht="43.5" customHeight="1">
      <c r="A151" s="43"/>
      <c r="B151" s="14" t="s">
        <v>40</v>
      </c>
      <c r="C151" s="40">
        <v>2.41</v>
      </c>
      <c r="D151" s="41">
        <v>0</v>
      </c>
      <c r="E151" s="41">
        <v>0.1020408163265306</v>
      </c>
      <c r="F151" s="41">
        <v>0.8979591836734694</v>
      </c>
      <c r="G151" s="46">
        <v>0.28571428571428564</v>
      </c>
      <c r="H151" s="16">
        <v>0</v>
      </c>
      <c r="I151" s="16">
        <v>1</v>
      </c>
      <c r="J151" s="16">
        <v>8.8</v>
      </c>
      <c r="K151" s="16">
        <v>9.8</v>
      </c>
      <c r="L151" s="18"/>
    </row>
    <row r="152" spans="1:13" s="21" customFormat="1" ht="54.75" customHeight="1">
      <c r="A152" s="54"/>
      <c r="B152" s="58" t="s">
        <v>305</v>
      </c>
      <c r="C152" s="55">
        <v>2.41</v>
      </c>
      <c r="D152" s="56">
        <v>0</v>
      </c>
      <c r="E152" s="56">
        <v>0.1020408163265306</v>
      </c>
      <c r="F152" s="56">
        <v>0.8979591836734694</v>
      </c>
      <c r="G152" s="56">
        <v>0.28571428571428564</v>
      </c>
      <c r="H152" s="57">
        <v>0</v>
      </c>
      <c r="I152" s="57">
        <v>1</v>
      </c>
      <c r="J152" s="57">
        <v>8.8</v>
      </c>
      <c r="K152" s="57">
        <v>9.8</v>
      </c>
      <c r="L152" s="20"/>
      <c r="M152"/>
    </row>
    <row r="153" spans="1:13" s="21" customFormat="1" ht="43.5" customHeight="1">
      <c r="A153"/>
      <c r="B153" s="2"/>
      <c r="C153" s="3"/>
      <c r="D153" s="3"/>
      <c r="E153" s="4"/>
      <c r="F153" s="3"/>
      <c r="G153" s="4"/>
      <c r="H153" s="4"/>
      <c r="I153" s="5"/>
      <c r="J153" s="4"/>
      <c r="K153" s="4"/>
      <c r="L153" s="5"/>
      <c r="M153"/>
    </row>
    <row r="154" spans="1:13" s="21" customFormat="1" ht="43.5" customHeight="1">
      <c r="A154" s="47" t="s">
        <v>349</v>
      </c>
      <c r="B154" s="48"/>
      <c r="C154" s="49"/>
      <c r="D154" s="49"/>
      <c r="E154" s="50"/>
      <c r="F154" s="49"/>
      <c r="G154" s="50"/>
      <c r="H154" s="50"/>
      <c r="I154" s="51"/>
      <c r="J154" s="50"/>
      <c r="K154" s="50"/>
      <c r="L154" s="5"/>
      <c r="M154"/>
    </row>
    <row r="155" spans="1:16" ht="12.75">
      <c r="A155" s="52"/>
      <c r="B155" s="48"/>
      <c r="C155" s="49"/>
      <c r="D155" s="49"/>
      <c r="E155" s="50"/>
      <c r="F155" s="49"/>
      <c r="G155" s="50"/>
      <c r="H155" s="50"/>
      <c r="I155" s="51"/>
      <c r="J155" s="50"/>
      <c r="K155" s="50"/>
      <c r="L155" s="5"/>
      <c r="N155" s="3"/>
      <c r="O155" s="6"/>
      <c r="P155" s="7"/>
    </row>
    <row r="156" spans="1:13" s="21" customFormat="1" ht="91.5" customHeight="1">
      <c r="A156" s="53"/>
      <c r="B156" s="63" t="s">
        <v>306</v>
      </c>
      <c r="C156" s="61" t="s">
        <v>315</v>
      </c>
      <c r="D156" s="62" t="s">
        <v>316</v>
      </c>
      <c r="E156" s="62" t="s">
        <v>317</v>
      </c>
      <c r="F156" s="62" t="s">
        <v>318</v>
      </c>
      <c r="G156" s="61" t="s">
        <v>319</v>
      </c>
      <c r="H156" s="61" t="s">
        <v>320</v>
      </c>
      <c r="I156" s="61" t="s">
        <v>321</v>
      </c>
      <c r="J156" s="61" t="s">
        <v>322</v>
      </c>
      <c r="K156" s="61" t="s">
        <v>323</v>
      </c>
      <c r="L156" s="5"/>
      <c r="M156"/>
    </row>
    <row r="157" spans="1:14" ht="43.5" customHeight="1">
      <c r="A157" s="43"/>
      <c r="B157" s="14" t="s">
        <v>40</v>
      </c>
      <c r="C157" s="68" t="s">
        <v>77</v>
      </c>
      <c r="D157" s="71" t="s">
        <v>77</v>
      </c>
      <c r="E157" s="71" t="s">
        <v>77</v>
      </c>
      <c r="F157" s="71" t="s">
        <v>77</v>
      </c>
      <c r="G157" s="59" t="s">
        <v>77</v>
      </c>
      <c r="H157" s="72" t="s">
        <v>77</v>
      </c>
      <c r="I157" s="72" t="s">
        <v>77</v>
      </c>
      <c r="J157" s="72" t="s">
        <v>77</v>
      </c>
      <c r="K157" s="72" t="s">
        <v>77</v>
      </c>
      <c r="L157" s="4"/>
      <c r="N157" s="7"/>
    </row>
    <row r="158" spans="1:13" s="21" customFormat="1" ht="54.75" customHeight="1">
      <c r="A158" s="54"/>
      <c r="B158" s="58" t="s">
        <v>305</v>
      </c>
      <c r="C158" s="69" t="s">
        <v>77</v>
      </c>
      <c r="D158" s="60" t="s">
        <v>77</v>
      </c>
      <c r="E158" s="60" t="s">
        <v>77</v>
      </c>
      <c r="F158" s="60" t="s">
        <v>77</v>
      </c>
      <c r="G158" s="60" t="s">
        <v>77</v>
      </c>
      <c r="H158" s="70" t="s">
        <v>77</v>
      </c>
      <c r="I158" s="70" t="s">
        <v>77</v>
      </c>
      <c r="J158" s="70" t="s">
        <v>77</v>
      </c>
      <c r="K158" s="70" t="s">
        <v>77</v>
      </c>
      <c r="L158" s="20"/>
      <c r="M158"/>
    </row>
    <row r="159" ht="43.5" customHeight="1"/>
    <row r="160" spans="1:16" ht="43.5" customHeight="1">
      <c r="A160" s="47" t="s">
        <v>350</v>
      </c>
      <c r="B160" s="48"/>
      <c r="C160" s="49"/>
      <c r="D160" s="49"/>
      <c r="E160" s="50"/>
      <c r="F160" s="49"/>
      <c r="G160" s="50"/>
      <c r="H160" s="50"/>
      <c r="I160" s="51"/>
      <c r="J160" s="50"/>
      <c r="K160" s="50"/>
      <c r="L160" s="5"/>
      <c r="M160" s="6"/>
      <c r="N160" s="3"/>
      <c r="O160" s="6"/>
      <c r="P160" s="7"/>
    </row>
    <row r="161" spans="1:16" ht="12.75">
      <c r="A161" s="52"/>
      <c r="B161" s="48"/>
      <c r="C161" s="49"/>
      <c r="D161" s="49"/>
      <c r="E161" s="50"/>
      <c r="F161" s="49"/>
      <c r="G161" s="50"/>
      <c r="H161" s="50"/>
      <c r="I161" s="51"/>
      <c r="J161" s="50"/>
      <c r="K161" s="50"/>
      <c r="L161" s="5"/>
      <c r="N161" s="3"/>
      <c r="O161" s="6"/>
      <c r="P161" s="7"/>
    </row>
    <row r="162" spans="1:12" ht="91.5" customHeight="1">
      <c r="A162" s="53"/>
      <c r="B162" s="63" t="s">
        <v>306</v>
      </c>
      <c r="C162" s="61" t="s">
        <v>417</v>
      </c>
      <c r="D162" s="62" t="s">
        <v>316</v>
      </c>
      <c r="E162" s="62" t="s">
        <v>317</v>
      </c>
      <c r="F162" s="62" t="s">
        <v>318</v>
      </c>
      <c r="G162" s="61" t="s">
        <v>319</v>
      </c>
      <c r="H162" s="61" t="s">
        <v>320</v>
      </c>
      <c r="I162" s="61" t="s">
        <v>321</v>
      </c>
      <c r="J162" s="61" t="s">
        <v>322</v>
      </c>
      <c r="K162" s="61" t="s">
        <v>323</v>
      </c>
      <c r="L162" s="12"/>
    </row>
    <row r="163" spans="1:12" ht="43.5" customHeight="1">
      <c r="A163" s="43"/>
      <c r="B163" s="14" t="s">
        <v>40</v>
      </c>
      <c r="C163" s="40">
        <v>2</v>
      </c>
      <c r="D163" s="41">
        <v>0</v>
      </c>
      <c r="E163" s="41">
        <v>0</v>
      </c>
      <c r="F163" s="41">
        <v>1</v>
      </c>
      <c r="G163" s="46">
        <v>0.6666666666666666</v>
      </c>
      <c r="H163" s="16">
        <v>0</v>
      </c>
      <c r="I163" s="16">
        <v>0</v>
      </c>
      <c r="J163" s="16">
        <v>3</v>
      </c>
      <c r="K163" s="16">
        <v>3</v>
      </c>
      <c r="L163" s="18"/>
    </row>
    <row r="164" spans="1:13" s="21" customFormat="1" ht="54.75" customHeight="1">
      <c r="A164" s="54"/>
      <c r="B164" s="58" t="s">
        <v>305</v>
      </c>
      <c r="C164" s="55">
        <v>2</v>
      </c>
      <c r="D164" s="56">
        <v>0</v>
      </c>
      <c r="E164" s="56">
        <v>0</v>
      </c>
      <c r="F164" s="56">
        <v>1</v>
      </c>
      <c r="G164" s="56">
        <v>0.6666666666666666</v>
      </c>
      <c r="H164" s="57">
        <v>0</v>
      </c>
      <c r="I164" s="57">
        <v>0</v>
      </c>
      <c r="J164" s="57">
        <v>3</v>
      </c>
      <c r="K164" s="57">
        <v>3</v>
      </c>
      <c r="L164" s="20"/>
      <c r="M164"/>
    </row>
    <row r="165" spans="1:13" s="21" customFormat="1" ht="43.5" customHeight="1">
      <c r="A165"/>
      <c r="B165" s="2"/>
      <c r="C165" s="3"/>
      <c r="D165" s="3"/>
      <c r="E165" s="4"/>
      <c r="F165" s="3"/>
      <c r="G165" s="4"/>
      <c r="H165" s="4"/>
      <c r="I165" s="5"/>
      <c r="J165" s="4"/>
      <c r="K165" s="4"/>
      <c r="L165" s="5"/>
      <c r="M165"/>
    </row>
    <row r="166" spans="1:13" s="21" customFormat="1" ht="43.5" customHeight="1">
      <c r="A166" s="47" t="s">
        <v>351</v>
      </c>
      <c r="B166" s="48"/>
      <c r="C166" s="49"/>
      <c r="D166" s="49"/>
      <c r="E166" s="50"/>
      <c r="F166" s="49"/>
      <c r="G166" s="50"/>
      <c r="H166" s="50"/>
      <c r="I166" s="51"/>
      <c r="J166" s="50"/>
      <c r="K166" s="50"/>
      <c r="L166" s="5"/>
      <c r="M166"/>
    </row>
    <row r="167" spans="1:16" ht="12.75">
      <c r="A167" s="52"/>
      <c r="B167" s="48"/>
      <c r="C167" s="49"/>
      <c r="D167" s="49"/>
      <c r="E167" s="50"/>
      <c r="F167" s="49"/>
      <c r="G167" s="50"/>
      <c r="H167" s="50"/>
      <c r="I167" s="51"/>
      <c r="J167" s="50"/>
      <c r="K167" s="50"/>
      <c r="L167" s="5"/>
      <c r="N167" s="3"/>
      <c r="O167" s="6"/>
      <c r="P167" s="7"/>
    </row>
    <row r="168" spans="1:13" s="21" customFormat="1" ht="90" customHeight="1">
      <c r="A168" s="53"/>
      <c r="B168" s="63" t="s">
        <v>306</v>
      </c>
      <c r="C168" s="61" t="s">
        <v>315</v>
      </c>
      <c r="D168" s="62" t="s">
        <v>316</v>
      </c>
      <c r="E168" s="62" t="s">
        <v>317</v>
      </c>
      <c r="F168" s="62" t="s">
        <v>318</v>
      </c>
      <c r="G168" s="61" t="s">
        <v>319</v>
      </c>
      <c r="H168" s="61" t="s">
        <v>320</v>
      </c>
      <c r="I168" s="61" t="s">
        <v>321</v>
      </c>
      <c r="J168" s="61" t="s">
        <v>322</v>
      </c>
      <c r="K168" s="61" t="s">
        <v>323</v>
      </c>
      <c r="L168" s="5"/>
      <c r="M168"/>
    </row>
    <row r="169" spans="1:14" ht="43.5" customHeight="1">
      <c r="A169" s="43"/>
      <c r="B169" s="14" t="s">
        <v>40</v>
      </c>
      <c r="C169" s="68" t="s">
        <v>77</v>
      </c>
      <c r="D169" s="71" t="s">
        <v>77</v>
      </c>
      <c r="E169" s="71" t="s">
        <v>77</v>
      </c>
      <c r="F169" s="71" t="s">
        <v>77</v>
      </c>
      <c r="G169" s="59" t="s">
        <v>77</v>
      </c>
      <c r="H169" s="72" t="s">
        <v>77</v>
      </c>
      <c r="I169" s="72" t="s">
        <v>77</v>
      </c>
      <c r="J169" s="72" t="s">
        <v>77</v>
      </c>
      <c r="K169" s="72" t="s">
        <v>77</v>
      </c>
      <c r="L169" s="4"/>
      <c r="N169" s="7"/>
    </row>
    <row r="170" spans="1:13" s="21" customFormat="1" ht="54.75" customHeight="1">
      <c r="A170" s="54"/>
      <c r="B170" s="58" t="s">
        <v>305</v>
      </c>
      <c r="C170" s="69" t="s">
        <v>77</v>
      </c>
      <c r="D170" s="60" t="s">
        <v>77</v>
      </c>
      <c r="E170" s="60" t="s">
        <v>77</v>
      </c>
      <c r="F170" s="60" t="s">
        <v>77</v>
      </c>
      <c r="G170" s="60" t="s">
        <v>77</v>
      </c>
      <c r="H170" s="70" t="s">
        <v>77</v>
      </c>
      <c r="I170" s="70" t="s">
        <v>77</v>
      </c>
      <c r="J170" s="70" t="s">
        <v>77</v>
      </c>
      <c r="K170" s="70" t="s">
        <v>77</v>
      </c>
      <c r="L170" s="20"/>
      <c r="M170"/>
    </row>
    <row r="171" ht="43.5" customHeight="1"/>
    <row r="172" spans="1:16" ht="43.5" customHeight="1">
      <c r="A172" s="47" t="s">
        <v>352</v>
      </c>
      <c r="B172" s="48"/>
      <c r="C172" s="49"/>
      <c r="D172" s="49"/>
      <c r="E172" s="50"/>
      <c r="F172" s="49"/>
      <c r="G172" s="50"/>
      <c r="H172" s="50"/>
      <c r="I172" s="51"/>
      <c r="J172" s="50"/>
      <c r="K172" s="50"/>
      <c r="L172" s="5"/>
      <c r="M172" s="6"/>
      <c r="N172" s="3"/>
      <c r="O172" s="6"/>
      <c r="P172" s="7"/>
    </row>
    <row r="173" spans="1:16" ht="12.75">
      <c r="A173" s="52"/>
      <c r="B173" s="48"/>
      <c r="C173" s="49"/>
      <c r="D173" s="49"/>
      <c r="E173" s="50"/>
      <c r="F173" s="49"/>
      <c r="G173" s="50"/>
      <c r="H173" s="50"/>
      <c r="I173" s="51"/>
      <c r="J173" s="50"/>
      <c r="K173" s="50"/>
      <c r="L173" s="5"/>
      <c r="N173" s="3"/>
      <c r="O173" s="6"/>
      <c r="P173" s="7"/>
    </row>
    <row r="174" spans="1:12" ht="91.5" customHeight="1">
      <c r="A174" s="53"/>
      <c r="B174" s="63" t="s">
        <v>306</v>
      </c>
      <c r="C174" s="61" t="s">
        <v>315</v>
      </c>
      <c r="D174" s="62" t="s">
        <v>316</v>
      </c>
      <c r="E174" s="62" t="s">
        <v>317</v>
      </c>
      <c r="F174" s="62" t="s">
        <v>318</v>
      </c>
      <c r="G174" s="61" t="s">
        <v>319</v>
      </c>
      <c r="H174" s="61" t="s">
        <v>320</v>
      </c>
      <c r="I174" s="61" t="s">
        <v>321</v>
      </c>
      <c r="J174" s="61" t="s">
        <v>322</v>
      </c>
      <c r="K174" s="61" t="s">
        <v>323</v>
      </c>
      <c r="L174" s="12"/>
    </row>
    <row r="175" spans="1:12" ht="43.5" customHeight="1">
      <c r="A175" s="43">
        <v>1</v>
      </c>
      <c r="B175" s="14" t="s">
        <v>81</v>
      </c>
      <c r="C175" s="40">
        <v>4.5</v>
      </c>
      <c r="D175" s="41">
        <v>0.1152073732718894</v>
      </c>
      <c r="E175" s="41">
        <v>0.3951612903225807</v>
      </c>
      <c r="F175" s="41">
        <v>0.48963133640552997</v>
      </c>
      <c r="G175" s="46">
        <v>0.08640552995391705</v>
      </c>
      <c r="H175" s="16">
        <v>4</v>
      </c>
      <c r="I175" s="16">
        <v>13.72</v>
      </c>
      <c r="J175" s="16">
        <v>17</v>
      </c>
      <c r="K175" s="16">
        <v>34.72</v>
      </c>
      <c r="L175" s="18"/>
    </row>
    <row r="176" spans="1:12" ht="43.5" customHeight="1">
      <c r="A176" s="43">
        <v>2</v>
      </c>
      <c r="B176" s="14" t="s">
        <v>86</v>
      </c>
      <c r="C176" s="40">
        <v>4.26</v>
      </c>
      <c r="D176" s="41">
        <v>0.08064516129032258</v>
      </c>
      <c r="E176" s="41">
        <v>0.4032258064516129</v>
      </c>
      <c r="F176" s="41">
        <v>0.5161290322580645</v>
      </c>
      <c r="G176" s="46">
        <v>0</v>
      </c>
      <c r="H176" s="16">
        <v>1</v>
      </c>
      <c r="I176" s="16">
        <v>5</v>
      </c>
      <c r="J176" s="16">
        <v>6.4</v>
      </c>
      <c r="K176" s="16">
        <v>12.4</v>
      </c>
      <c r="L176" s="18"/>
    </row>
    <row r="177" spans="1:12" ht="43.5" customHeight="1">
      <c r="A177" s="43">
        <v>3</v>
      </c>
      <c r="B177" s="14" t="s">
        <v>87</v>
      </c>
      <c r="C177" s="40">
        <v>3.96</v>
      </c>
      <c r="D177" s="41">
        <v>0</v>
      </c>
      <c r="E177" s="41">
        <v>0.4901960784313726</v>
      </c>
      <c r="F177" s="41">
        <v>0.5098039215686275</v>
      </c>
      <c r="G177" s="46">
        <v>0</v>
      </c>
      <c r="H177" s="16">
        <v>0</v>
      </c>
      <c r="I177" s="16">
        <v>5</v>
      </c>
      <c r="J177" s="16">
        <v>5.2</v>
      </c>
      <c r="K177" s="16">
        <v>10.2</v>
      </c>
      <c r="L177" s="18"/>
    </row>
    <row r="178" spans="1:12" ht="50.25" customHeight="1">
      <c r="A178" s="43">
        <v>4</v>
      </c>
      <c r="B178" s="14" t="s">
        <v>85</v>
      </c>
      <c r="C178" s="40">
        <v>3.93</v>
      </c>
      <c r="D178" s="41">
        <v>0.07407407407407407</v>
      </c>
      <c r="E178" s="41">
        <v>0.3333333333333333</v>
      </c>
      <c r="F178" s="41">
        <v>0.5925925925925926</v>
      </c>
      <c r="G178" s="46">
        <v>0.14814814814814814</v>
      </c>
      <c r="H178" s="16">
        <v>2</v>
      </c>
      <c r="I178" s="16">
        <v>9</v>
      </c>
      <c r="J178" s="16">
        <v>16</v>
      </c>
      <c r="K178" s="16">
        <v>27</v>
      </c>
      <c r="L178" s="18"/>
    </row>
    <row r="179" spans="1:12" ht="50.25" customHeight="1">
      <c r="A179" s="43">
        <v>5</v>
      </c>
      <c r="B179" s="14" t="s">
        <v>84</v>
      </c>
      <c r="C179" s="40">
        <v>3.71</v>
      </c>
      <c r="D179" s="41">
        <v>0</v>
      </c>
      <c r="E179" s="41">
        <v>0.4267515923566879</v>
      </c>
      <c r="F179" s="41">
        <v>0.5732484076433121</v>
      </c>
      <c r="G179" s="46">
        <v>0.25477707006369427</v>
      </c>
      <c r="H179" s="16">
        <v>0</v>
      </c>
      <c r="I179" s="16">
        <v>6.7</v>
      </c>
      <c r="J179" s="16">
        <v>9</v>
      </c>
      <c r="K179" s="16">
        <v>15.7</v>
      </c>
      <c r="L179" s="18"/>
    </row>
    <row r="180" spans="1:12" ht="43.5" customHeight="1">
      <c r="A180" s="43">
        <v>6</v>
      </c>
      <c r="B180" s="14" t="s">
        <v>82</v>
      </c>
      <c r="C180" s="40">
        <v>3.54</v>
      </c>
      <c r="D180" s="41">
        <v>0.08275862068965517</v>
      </c>
      <c r="E180" s="41">
        <v>0.2206896551724138</v>
      </c>
      <c r="F180" s="41">
        <v>0.696551724137931</v>
      </c>
      <c r="G180" s="46">
        <v>0.22372413793103452</v>
      </c>
      <c r="H180" s="16">
        <v>3</v>
      </c>
      <c r="I180" s="16">
        <v>8</v>
      </c>
      <c r="J180" s="16">
        <v>25.25</v>
      </c>
      <c r="K180" s="16">
        <v>36.25</v>
      </c>
      <c r="L180" s="18"/>
    </row>
    <row r="181" spans="1:12" ht="43.5" customHeight="1">
      <c r="A181" s="43">
        <v>7</v>
      </c>
      <c r="B181" s="14" t="s">
        <v>76</v>
      </c>
      <c r="C181" s="40">
        <v>3.33</v>
      </c>
      <c r="D181" s="41">
        <v>0.05025125628140704</v>
      </c>
      <c r="E181" s="41">
        <v>0.23115577889447236</v>
      </c>
      <c r="F181" s="41">
        <v>0.7185929648241207</v>
      </c>
      <c r="G181" s="46">
        <v>0.1256281407035176</v>
      </c>
      <c r="H181" s="16">
        <v>1</v>
      </c>
      <c r="I181" s="16">
        <v>4.6</v>
      </c>
      <c r="J181" s="16">
        <v>14.3</v>
      </c>
      <c r="K181" s="16">
        <v>19.9</v>
      </c>
      <c r="L181" s="18"/>
    </row>
    <row r="182" spans="1:12" ht="43.5" customHeight="1">
      <c r="A182" s="43">
        <v>8</v>
      </c>
      <c r="B182" s="14" t="s">
        <v>83</v>
      </c>
      <c r="C182" s="40">
        <v>2.82</v>
      </c>
      <c r="D182" s="41">
        <v>0</v>
      </c>
      <c r="E182" s="41">
        <v>0.20512820512820512</v>
      </c>
      <c r="F182" s="41">
        <v>0.7948717948717948</v>
      </c>
      <c r="G182" s="46">
        <v>0</v>
      </c>
      <c r="H182" s="16">
        <v>0</v>
      </c>
      <c r="I182" s="16">
        <v>2</v>
      </c>
      <c r="J182" s="16">
        <v>7.75</v>
      </c>
      <c r="K182" s="16">
        <v>9.75</v>
      </c>
      <c r="L182" s="18"/>
    </row>
    <row r="183" spans="1:12" ht="43.5" customHeight="1">
      <c r="A183" s="43"/>
      <c r="B183" s="14" t="s">
        <v>40</v>
      </c>
      <c r="C183" s="46" t="s">
        <v>415</v>
      </c>
      <c r="D183" s="46" t="s">
        <v>415</v>
      </c>
      <c r="E183" s="46" t="s">
        <v>415</v>
      </c>
      <c r="F183" s="46" t="s">
        <v>415</v>
      </c>
      <c r="G183" s="46" t="s">
        <v>415</v>
      </c>
      <c r="H183" s="16">
        <v>0</v>
      </c>
      <c r="I183" s="16">
        <v>0</v>
      </c>
      <c r="J183" s="16">
        <v>0</v>
      </c>
      <c r="K183" s="16">
        <v>0</v>
      </c>
      <c r="L183" s="18"/>
    </row>
    <row r="184" spans="1:13" s="21" customFormat="1" ht="54.75" customHeight="1">
      <c r="A184" s="54"/>
      <c r="B184" s="58" t="s">
        <v>305</v>
      </c>
      <c r="C184" s="55">
        <v>3.83</v>
      </c>
      <c r="D184" s="56">
        <v>0.06629701060752169</v>
      </c>
      <c r="E184" s="56">
        <v>0.3255785920925747</v>
      </c>
      <c r="F184" s="56">
        <v>0.6081243972999035</v>
      </c>
      <c r="G184" s="56">
        <v>0.13024349083895853</v>
      </c>
      <c r="H184" s="57">
        <v>11</v>
      </c>
      <c r="I184" s="57">
        <v>54.02</v>
      </c>
      <c r="J184" s="57">
        <v>100.9</v>
      </c>
      <c r="K184" s="57">
        <v>165.92000000000002</v>
      </c>
      <c r="L184" s="20"/>
      <c r="M184"/>
    </row>
    <row r="185" spans="1:13" s="21" customFormat="1" ht="43.5" customHeight="1">
      <c r="A185"/>
      <c r="B185" s="2"/>
      <c r="C185" s="3"/>
      <c r="D185" s="3"/>
      <c r="E185" s="4"/>
      <c r="F185" s="3"/>
      <c r="G185" s="4"/>
      <c r="H185" s="4"/>
      <c r="I185" s="5"/>
      <c r="J185" s="4"/>
      <c r="K185" s="4"/>
      <c r="L185" s="5"/>
      <c r="M185"/>
    </row>
    <row r="186" spans="1:13" s="21" customFormat="1" ht="43.5" customHeight="1">
      <c r="A186" s="47" t="s">
        <v>353</v>
      </c>
      <c r="B186" s="48"/>
      <c r="C186" s="49"/>
      <c r="D186" s="49"/>
      <c r="E186" s="50"/>
      <c r="F186" s="49"/>
      <c r="G186" s="50"/>
      <c r="H186" s="50"/>
      <c r="I186" s="51"/>
      <c r="J186" s="50"/>
      <c r="K186" s="50"/>
      <c r="L186" s="5"/>
      <c r="M186"/>
    </row>
    <row r="187" spans="1:16" ht="12.75">
      <c r="A187" s="52"/>
      <c r="B187" s="48"/>
      <c r="C187" s="49"/>
      <c r="D187" s="49"/>
      <c r="E187" s="50"/>
      <c r="F187" s="49"/>
      <c r="G187" s="50"/>
      <c r="H187" s="50"/>
      <c r="I187" s="51"/>
      <c r="J187" s="50"/>
      <c r="K187" s="50"/>
      <c r="L187" s="5"/>
      <c r="N187" s="3"/>
      <c r="O187" s="6"/>
      <c r="P187" s="7"/>
    </row>
    <row r="188" spans="1:13" s="21" customFormat="1" ht="91.5" customHeight="1">
      <c r="A188" s="53"/>
      <c r="B188" s="63" t="s">
        <v>306</v>
      </c>
      <c r="C188" s="61"/>
      <c r="D188" s="62" t="s">
        <v>316</v>
      </c>
      <c r="E188" s="62" t="s">
        <v>317</v>
      </c>
      <c r="F188" s="62" t="s">
        <v>318</v>
      </c>
      <c r="G188" s="61" t="s">
        <v>319</v>
      </c>
      <c r="H188" s="61" t="s">
        <v>320</v>
      </c>
      <c r="I188" s="61" t="s">
        <v>321</v>
      </c>
      <c r="J188" s="61" t="s">
        <v>322</v>
      </c>
      <c r="K188" s="61" t="s">
        <v>323</v>
      </c>
      <c r="L188" s="5"/>
      <c r="M188"/>
    </row>
    <row r="189" spans="1:14" ht="43.5" customHeight="1">
      <c r="A189" s="43">
        <v>1</v>
      </c>
      <c r="B189" s="14" t="s">
        <v>81</v>
      </c>
      <c r="C189" s="40">
        <v>4.21</v>
      </c>
      <c r="D189" s="41">
        <v>0.06622516556291391</v>
      </c>
      <c r="E189" s="41">
        <v>0.4205298013245033</v>
      </c>
      <c r="F189" s="41">
        <v>0.5132450331125827</v>
      </c>
      <c r="G189" s="59" t="s">
        <v>304</v>
      </c>
      <c r="H189" s="16">
        <v>2</v>
      </c>
      <c r="I189" s="16">
        <v>12.7</v>
      </c>
      <c r="J189" s="16">
        <v>15.5</v>
      </c>
      <c r="K189" s="16">
        <v>30.2</v>
      </c>
      <c r="L189" s="4"/>
      <c r="N189" s="7"/>
    </row>
    <row r="190" spans="1:14" ht="43.5" customHeight="1">
      <c r="A190" s="43">
        <v>2</v>
      </c>
      <c r="B190" s="14" t="s">
        <v>86</v>
      </c>
      <c r="C190" s="40">
        <v>4.17</v>
      </c>
      <c r="D190" s="41">
        <v>0.10869565217391305</v>
      </c>
      <c r="E190" s="41">
        <v>0.32608695652173914</v>
      </c>
      <c r="F190" s="41">
        <v>0.5652173913043479</v>
      </c>
      <c r="G190" s="59" t="s">
        <v>304</v>
      </c>
      <c r="H190" s="16">
        <v>1</v>
      </c>
      <c r="I190" s="16">
        <v>3</v>
      </c>
      <c r="J190" s="16">
        <v>5.2</v>
      </c>
      <c r="K190" s="16">
        <v>9.2</v>
      </c>
      <c r="L190" s="4"/>
      <c r="N190" s="7"/>
    </row>
    <row r="191" spans="1:14" ht="50.25" customHeight="1">
      <c r="A191" s="43">
        <v>3</v>
      </c>
      <c r="B191" s="14" t="s">
        <v>84</v>
      </c>
      <c r="C191" s="40">
        <v>3.82</v>
      </c>
      <c r="D191" s="41">
        <v>0</v>
      </c>
      <c r="E191" s="41">
        <v>0.4542974079126876</v>
      </c>
      <c r="F191" s="41">
        <v>0.5457025920873124</v>
      </c>
      <c r="G191" s="59" t="s">
        <v>304</v>
      </c>
      <c r="H191" s="16">
        <v>0</v>
      </c>
      <c r="I191" s="16">
        <v>6.66</v>
      </c>
      <c r="J191" s="16">
        <v>8</v>
      </c>
      <c r="K191" s="16">
        <v>14.66</v>
      </c>
      <c r="L191" s="4"/>
      <c r="N191" s="7"/>
    </row>
    <row r="192" spans="1:14" ht="50.25" customHeight="1">
      <c r="A192" s="43">
        <v>4</v>
      </c>
      <c r="B192" s="14" t="s">
        <v>85</v>
      </c>
      <c r="C192" s="40">
        <v>3.69</v>
      </c>
      <c r="D192" s="41">
        <v>0.04219409282700422</v>
      </c>
      <c r="E192" s="41">
        <v>0.33755274261603374</v>
      </c>
      <c r="F192" s="41">
        <v>0.620253164556962</v>
      </c>
      <c r="G192" s="59" t="s">
        <v>304</v>
      </c>
      <c r="H192" s="16">
        <v>1</v>
      </c>
      <c r="I192" s="16">
        <v>8</v>
      </c>
      <c r="J192" s="16">
        <v>14.7</v>
      </c>
      <c r="K192" s="16">
        <v>23.7</v>
      </c>
      <c r="L192" s="4"/>
      <c r="N192" s="7"/>
    </row>
    <row r="193" spans="1:14" ht="43.5" customHeight="1">
      <c r="A193" s="43">
        <v>5</v>
      </c>
      <c r="B193" s="14" t="s">
        <v>82</v>
      </c>
      <c r="C193" s="40">
        <v>3.41</v>
      </c>
      <c r="D193" s="41">
        <v>0.09646302250803858</v>
      </c>
      <c r="E193" s="41">
        <v>0.1607717041800643</v>
      </c>
      <c r="F193" s="41">
        <v>0.7427652733118971</v>
      </c>
      <c r="G193" s="59" t="s">
        <v>304</v>
      </c>
      <c r="H193" s="16">
        <v>3</v>
      </c>
      <c r="I193" s="16">
        <v>5</v>
      </c>
      <c r="J193" s="16">
        <v>23.1</v>
      </c>
      <c r="K193" s="16">
        <v>31.1</v>
      </c>
      <c r="L193" s="4"/>
      <c r="N193" s="7"/>
    </row>
    <row r="194" spans="1:14" ht="43.5" customHeight="1">
      <c r="A194" s="43">
        <v>6</v>
      </c>
      <c r="B194" s="14" t="s">
        <v>83</v>
      </c>
      <c r="C194" s="40">
        <v>3.14</v>
      </c>
      <c r="D194" s="41">
        <v>0</v>
      </c>
      <c r="E194" s="41">
        <v>0.2857142857142857</v>
      </c>
      <c r="F194" s="41">
        <v>0.7142857142857143</v>
      </c>
      <c r="G194" s="59" t="s">
        <v>304</v>
      </c>
      <c r="H194" s="16">
        <v>0</v>
      </c>
      <c r="I194" s="16">
        <v>2</v>
      </c>
      <c r="J194" s="16">
        <v>5</v>
      </c>
      <c r="K194" s="16">
        <v>7</v>
      </c>
      <c r="L194" s="4"/>
      <c r="N194" s="7"/>
    </row>
    <row r="195" spans="1:14" ht="43.5" customHeight="1">
      <c r="A195" s="43">
        <v>7</v>
      </c>
      <c r="B195" s="14" t="s">
        <v>76</v>
      </c>
      <c r="C195" s="40">
        <v>2.8</v>
      </c>
      <c r="D195" s="41">
        <v>0</v>
      </c>
      <c r="E195" s="41">
        <v>0.2</v>
      </c>
      <c r="F195" s="41">
        <v>0.8</v>
      </c>
      <c r="G195" s="59" t="s">
        <v>304</v>
      </c>
      <c r="H195" s="16">
        <v>0</v>
      </c>
      <c r="I195" s="16">
        <v>3</v>
      </c>
      <c r="J195" s="16">
        <v>12</v>
      </c>
      <c r="K195" s="16">
        <v>15</v>
      </c>
      <c r="L195" s="4"/>
      <c r="N195" s="7"/>
    </row>
    <row r="196" spans="1:14" ht="43.5" customHeight="1">
      <c r="A196" s="43">
        <v>8</v>
      </c>
      <c r="B196" s="14" t="s">
        <v>87</v>
      </c>
      <c r="C196" s="40">
        <v>2.49</v>
      </c>
      <c r="D196" s="41">
        <v>0</v>
      </c>
      <c r="E196" s="41">
        <v>0.12195121951219513</v>
      </c>
      <c r="F196" s="41">
        <v>0.878048780487805</v>
      </c>
      <c r="G196" s="59" t="s">
        <v>304</v>
      </c>
      <c r="H196" s="16">
        <v>0</v>
      </c>
      <c r="I196" s="16">
        <v>1</v>
      </c>
      <c r="J196" s="16">
        <v>7.2</v>
      </c>
      <c r="K196" s="16">
        <v>8.2</v>
      </c>
      <c r="L196" s="4"/>
      <c r="N196" s="7"/>
    </row>
    <row r="197" spans="1:14" ht="43.5" customHeight="1">
      <c r="A197" s="43"/>
      <c r="B197" s="14" t="s">
        <v>40</v>
      </c>
      <c r="C197" s="46" t="s">
        <v>415</v>
      </c>
      <c r="D197" s="46" t="s">
        <v>415</v>
      </c>
      <c r="E197" s="46" t="s">
        <v>415</v>
      </c>
      <c r="F197" s="46" t="s">
        <v>415</v>
      </c>
      <c r="G197" s="59" t="s">
        <v>304</v>
      </c>
      <c r="H197" s="16">
        <v>0</v>
      </c>
      <c r="I197" s="16">
        <v>0</v>
      </c>
      <c r="J197" s="16">
        <v>0</v>
      </c>
      <c r="K197" s="16">
        <v>0</v>
      </c>
      <c r="L197" s="4"/>
      <c r="N197" s="7"/>
    </row>
    <row r="198" spans="1:13" s="21" customFormat="1" ht="54.75" customHeight="1">
      <c r="A198" s="54"/>
      <c r="B198" s="58" t="s">
        <v>305</v>
      </c>
      <c r="C198" s="55">
        <v>3.59</v>
      </c>
      <c r="D198" s="56">
        <v>0.050337983604199624</v>
      </c>
      <c r="E198" s="56">
        <v>0.2974255716956709</v>
      </c>
      <c r="F198" s="56">
        <v>0.6522364447001294</v>
      </c>
      <c r="G198" s="60" t="s">
        <v>304</v>
      </c>
      <c r="H198" s="57">
        <v>7</v>
      </c>
      <c r="I198" s="57">
        <v>41.36</v>
      </c>
      <c r="J198" s="57">
        <v>90.7</v>
      </c>
      <c r="K198" s="57">
        <v>139.06</v>
      </c>
      <c r="L198" s="20"/>
      <c r="M198"/>
    </row>
    <row r="199" ht="43.5" customHeight="1"/>
    <row r="200" spans="1:16" ht="43.5" customHeight="1">
      <c r="A200" s="47" t="s">
        <v>354</v>
      </c>
      <c r="B200" s="48"/>
      <c r="C200" s="49"/>
      <c r="D200" s="49"/>
      <c r="E200" s="50"/>
      <c r="F200" s="49"/>
      <c r="G200" s="50"/>
      <c r="H200" s="50"/>
      <c r="I200" s="51"/>
      <c r="J200" s="50"/>
      <c r="K200" s="50"/>
      <c r="L200" s="5"/>
      <c r="M200" s="6"/>
      <c r="N200" s="3"/>
      <c r="O200" s="6"/>
      <c r="P200" s="7"/>
    </row>
    <row r="201" spans="1:16" ht="12.75">
      <c r="A201" s="52"/>
      <c r="B201" s="48"/>
      <c r="C201" s="49"/>
      <c r="D201" s="49"/>
      <c r="E201" s="50"/>
      <c r="F201" s="49"/>
      <c r="G201" s="50"/>
      <c r="H201" s="50"/>
      <c r="I201" s="51"/>
      <c r="J201" s="50"/>
      <c r="K201" s="50"/>
      <c r="L201" s="5"/>
      <c r="N201" s="3"/>
      <c r="O201" s="6"/>
      <c r="P201" s="7"/>
    </row>
    <row r="202" spans="1:12" ht="91.5" customHeight="1">
      <c r="A202" s="53"/>
      <c r="B202" s="63" t="s">
        <v>306</v>
      </c>
      <c r="C202" s="61" t="s">
        <v>315</v>
      </c>
      <c r="D202" s="62" t="s">
        <v>316</v>
      </c>
      <c r="E202" s="62" t="s">
        <v>317</v>
      </c>
      <c r="F202" s="62" t="s">
        <v>318</v>
      </c>
      <c r="G202" s="61" t="s">
        <v>319</v>
      </c>
      <c r="H202" s="61" t="s">
        <v>320</v>
      </c>
      <c r="I202" s="61" t="s">
        <v>321</v>
      </c>
      <c r="J202" s="61" t="s">
        <v>322</v>
      </c>
      <c r="K202" s="61" t="s">
        <v>323</v>
      </c>
      <c r="L202" s="12"/>
    </row>
    <row r="203" spans="1:12" ht="43.5" customHeight="1">
      <c r="A203" s="43">
        <v>1</v>
      </c>
      <c r="B203" s="14" t="s">
        <v>275</v>
      </c>
      <c r="C203" s="40">
        <v>2.7</v>
      </c>
      <c r="D203" s="41">
        <v>0</v>
      </c>
      <c r="E203" s="41">
        <v>0.17567567567567566</v>
      </c>
      <c r="F203" s="41">
        <v>0.8243243243243243</v>
      </c>
      <c r="G203" s="46">
        <v>0.29729729729729737</v>
      </c>
      <c r="H203" s="16">
        <v>0</v>
      </c>
      <c r="I203" s="16">
        <v>2.5999999999999996</v>
      </c>
      <c r="J203" s="16">
        <v>12.2</v>
      </c>
      <c r="K203" s="16">
        <v>14.799999999999999</v>
      </c>
      <c r="L203" s="18"/>
    </row>
    <row r="204" spans="1:12" ht="43.5" customHeight="1">
      <c r="A204" s="43"/>
      <c r="B204" s="14" t="s">
        <v>40</v>
      </c>
      <c r="C204" s="40">
        <v>2.29</v>
      </c>
      <c r="D204" s="41">
        <v>0</v>
      </c>
      <c r="E204" s="41">
        <v>0.07299270072992702</v>
      </c>
      <c r="F204" s="41">
        <v>0.927007299270073</v>
      </c>
      <c r="G204" s="46">
        <v>0.07299270072992702</v>
      </c>
      <c r="H204" s="16">
        <v>0</v>
      </c>
      <c r="I204" s="16">
        <v>1</v>
      </c>
      <c r="J204" s="16">
        <v>12.7</v>
      </c>
      <c r="K204" s="16">
        <v>13.7</v>
      </c>
      <c r="L204" s="18"/>
    </row>
    <row r="205" spans="1:13" s="21" customFormat="1" ht="54.75" customHeight="1">
      <c r="A205" s="54"/>
      <c r="B205" s="58" t="s">
        <v>305</v>
      </c>
      <c r="C205" s="55">
        <v>2.51</v>
      </c>
      <c r="D205" s="56">
        <v>0</v>
      </c>
      <c r="E205" s="56">
        <v>0.1263157894736842</v>
      </c>
      <c r="F205" s="56">
        <v>0.8736842105263158</v>
      </c>
      <c r="G205" s="56">
        <v>0.18947368421052632</v>
      </c>
      <c r="H205" s="57">
        <v>0</v>
      </c>
      <c r="I205" s="57">
        <v>3.5999999999999996</v>
      </c>
      <c r="J205" s="57">
        <v>24.900000000000002</v>
      </c>
      <c r="K205" s="57">
        <v>28.5</v>
      </c>
      <c r="L205" s="20"/>
      <c r="M205"/>
    </row>
    <row r="206" spans="1:13" s="21" customFormat="1" ht="43.5" customHeight="1">
      <c r="A206"/>
      <c r="B206" s="2"/>
      <c r="C206" s="3"/>
      <c r="D206" s="3"/>
      <c r="E206" s="4"/>
      <c r="F206" s="3"/>
      <c r="G206" s="4"/>
      <c r="H206" s="4"/>
      <c r="I206" s="5"/>
      <c r="J206" s="4"/>
      <c r="K206" s="4"/>
      <c r="L206" s="5"/>
      <c r="M206"/>
    </row>
    <row r="207" spans="1:13" s="21" customFormat="1" ht="43.5" customHeight="1">
      <c r="A207" s="47" t="s">
        <v>355</v>
      </c>
      <c r="B207" s="48"/>
      <c r="C207" s="49"/>
      <c r="D207" s="49"/>
      <c r="E207" s="50"/>
      <c r="F207" s="49"/>
      <c r="G207" s="50"/>
      <c r="H207" s="50"/>
      <c r="I207" s="51"/>
      <c r="J207" s="50"/>
      <c r="K207" s="50"/>
      <c r="L207" s="5"/>
      <c r="M207"/>
    </row>
    <row r="208" spans="1:16" ht="12.75">
      <c r="A208" s="52"/>
      <c r="B208" s="48"/>
      <c r="C208" s="49"/>
      <c r="D208" s="49"/>
      <c r="E208" s="50"/>
      <c r="F208" s="49"/>
      <c r="G208" s="50"/>
      <c r="H208" s="50"/>
      <c r="I208" s="51"/>
      <c r="J208" s="50"/>
      <c r="K208" s="50"/>
      <c r="L208" s="5"/>
      <c r="N208" s="3"/>
      <c r="O208" s="6"/>
      <c r="P208" s="7"/>
    </row>
    <row r="209" spans="1:13" s="21" customFormat="1" ht="91.5" customHeight="1">
      <c r="A209" s="53"/>
      <c r="B209" s="63" t="s">
        <v>306</v>
      </c>
      <c r="C209" s="61" t="s">
        <v>315</v>
      </c>
      <c r="D209" s="62" t="s">
        <v>316</v>
      </c>
      <c r="E209" s="62" t="s">
        <v>317</v>
      </c>
      <c r="F209" s="62" t="s">
        <v>318</v>
      </c>
      <c r="G209" s="61" t="s">
        <v>319</v>
      </c>
      <c r="H209" s="61" t="s">
        <v>320</v>
      </c>
      <c r="I209" s="61" t="s">
        <v>321</v>
      </c>
      <c r="J209" s="61" t="s">
        <v>322</v>
      </c>
      <c r="K209" s="61" t="s">
        <v>323</v>
      </c>
      <c r="L209" s="5"/>
      <c r="M209"/>
    </row>
    <row r="210" spans="1:14" ht="43.5" customHeight="1">
      <c r="A210" s="43"/>
      <c r="B210" s="14" t="s">
        <v>40</v>
      </c>
      <c r="C210" s="68" t="s">
        <v>77</v>
      </c>
      <c r="D210" s="71" t="s">
        <v>77</v>
      </c>
      <c r="E210" s="71" t="s">
        <v>77</v>
      </c>
      <c r="F210" s="71" t="s">
        <v>77</v>
      </c>
      <c r="G210" s="59" t="s">
        <v>77</v>
      </c>
      <c r="H210" s="72" t="s">
        <v>77</v>
      </c>
      <c r="I210" s="72" t="s">
        <v>77</v>
      </c>
      <c r="J210" s="72" t="s">
        <v>77</v>
      </c>
      <c r="K210" s="72" t="s">
        <v>77</v>
      </c>
      <c r="L210" s="4"/>
      <c r="N210" s="7"/>
    </row>
    <row r="211" spans="1:13" s="21" customFormat="1" ht="54.75" customHeight="1">
      <c r="A211" s="54"/>
      <c r="B211" s="58" t="s">
        <v>305</v>
      </c>
      <c r="C211" s="69" t="s">
        <v>77</v>
      </c>
      <c r="D211" s="60" t="s">
        <v>77</v>
      </c>
      <c r="E211" s="60" t="s">
        <v>77</v>
      </c>
      <c r="F211" s="60" t="s">
        <v>77</v>
      </c>
      <c r="G211" s="60" t="s">
        <v>77</v>
      </c>
      <c r="H211" s="70" t="s">
        <v>77</v>
      </c>
      <c r="I211" s="70" t="s">
        <v>77</v>
      </c>
      <c r="J211" s="70" t="s">
        <v>77</v>
      </c>
      <c r="K211" s="70" t="s">
        <v>77</v>
      </c>
      <c r="L211" s="20"/>
      <c r="M211"/>
    </row>
    <row r="213" spans="1:16" ht="12.75">
      <c r="A213" s="6"/>
      <c r="B213" s="2"/>
      <c r="C213" s="3"/>
      <c r="D213" s="3"/>
      <c r="E213" s="4"/>
      <c r="F213" s="3"/>
      <c r="G213" s="4"/>
      <c r="H213" s="4"/>
      <c r="I213" s="5"/>
      <c r="J213" s="4"/>
      <c r="K213" s="4"/>
      <c r="L213" s="5"/>
      <c r="M213" s="6"/>
      <c r="N213" s="3"/>
      <c r="O213" s="6"/>
      <c r="P213" s="7"/>
    </row>
    <row r="214" spans="1:16" ht="12.75">
      <c r="A214" s="6"/>
      <c r="B214" s="2"/>
      <c r="C214" s="3"/>
      <c r="D214" s="3"/>
      <c r="E214" s="4"/>
      <c r="F214" s="3"/>
      <c r="G214" s="4"/>
      <c r="H214" s="4"/>
      <c r="I214" s="5"/>
      <c r="J214" s="4"/>
      <c r="K214" s="4"/>
      <c r="L214" s="5"/>
      <c r="M214" s="6"/>
      <c r="N214" s="3"/>
      <c r="O214" s="6"/>
      <c r="P214" s="7"/>
    </row>
    <row r="215" spans="1:16" ht="12.75">
      <c r="A215" s="6"/>
      <c r="B215" s="2"/>
      <c r="C215" s="3"/>
      <c r="D215" s="3"/>
      <c r="E215" s="4"/>
      <c r="F215" s="3"/>
      <c r="G215" s="4"/>
      <c r="H215" s="4"/>
      <c r="I215" s="5"/>
      <c r="J215" s="4"/>
      <c r="K215" s="4"/>
      <c r="L215" s="5"/>
      <c r="M215" s="6"/>
      <c r="N215" s="3"/>
      <c r="O215" s="6"/>
      <c r="P215" s="7"/>
    </row>
    <row r="216" spans="1:16" ht="12.75">
      <c r="A216" s="6"/>
      <c r="B216" s="2"/>
      <c r="C216" s="3"/>
      <c r="D216" s="3"/>
      <c r="E216" s="4"/>
      <c r="F216" s="3"/>
      <c r="G216" s="4"/>
      <c r="H216" s="4"/>
      <c r="I216" s="5"/>
      <c r="J216" s="4"/>
      <c r="K216" s="4"/>
      <c r="L216" s="5"/>
      <c r="M216" s="6"/>
      <c r="N216" s="3"/>
      <c r="O216" s="6"/>
      <c r="P216" s="7"/>
    </row>
    <row r="217" spans="1:16" ht="43.5" customHeight="1">
      <c r="A217" s="47" t="s">
        <v>356</v>
      </c>
      <c r="B217" s="48"/>
      <c r="C217" s="49"/>
      <c r="D217" s="49"/>
      <c r="E217" s="50"/>
      <c r="F217" s="49"/>
      <c r="G217" s="50"/>
      <c r="H217" s="50"/>
      <c r="I217" s="51"/>
      <c r="J217" s="50"/>
      <c r="K217" s="50"/>
      <c r="L217" s="5"/>
      <c r="M217" s="6"/>
      <c r="N217" s="3"/>
      <c r="O217" s="6"/>
      <c r="P217" s="7"/>
    </row>
    <row r="218" spans="1:16" ht="12.75">
      <c r="A218" s="52"/>
      <c r="B218" s="48"/>
      <c r="C218" s="49"/>
      <c r="D218" s="49"/>
      <c r="E218" s="50"/>
      <c r="F218" s="49"/>
      <c r="G218" s="50"/>
      <c r="H218" s="50"/>
      <c r="I218" s="51"/>
      <c r="J218" s="50"/>
      <c r="K218" s="50"/>
      <c r="L218" s="5"/>
      <c r="N218" s="3"/>
      <c r="O218" s="6"/>
      <c r="P218" s="7"/>
    </row>
    <row r="219" spans="1:12" ht="91.5" customHeight="1">
      <c r="A219" s="53"/>
      <c r="B219" s="63" t="s">
        <v>306</v>
      </c>
      <c r="C219" s="61" t="s">
        <v>315</v>
      </c>
      <c r="D219" s="62" t="s">
        <v>316</v>
      </c>
      <c r="E219" s="62" t="s">
        <v>317</v>
      </c>
      <c r="F219" s="62" t="s">
        <v>318</v>
      </c>
      <c r="G219" s="61" t="s">
        <v>319</v>
      </c>
      <c r="H219" s="61" t="s">
        <v>320</v>
      </c>
      <c r="I219" s="61" t="s">
        <v>321</v>
      </c>
      <c r="J219" s="61" t="s">
        <v>322</v>
      </c>
      <c r="K219" s="61" t="s">
        <v>323</v>
      </c>
      <c r="L219" s="12"/>
    </row>
    <row r="220" spans="1:12" ht="43.5" customHeight="1">
      <c r="A220" s="43">
        <v>1</v>
      </c>
      <c r="B220" s="14" t="s">
        <v>127</v>
      </c>
      <c r="C220" s="40">
        <v>4.221399781997009</v>
      </c>
      <c r="D220" s="41">
        <v>0.0944003650282643</v>
      </c>
      <c r="E220" s="41">
        <v>0.3665492154427235</v>
      </c>
      <c r="F220" s="41">
        <v>0.5390504195290121</v>
      </c>
      <c r="G220" s="46">
        <v>0.12535171994220382</v>
      </c>
      <c r="H220" s="16">
        <v>37.239999999999995</v>
      </c>
      <c r="I220" s="16">
        <v>144.60000000000005</v>
      </c>
      <c r="J220" s="16">
        <v>212.65000000000003</v>
      </c>
      <c r="K220" s="16">
        <v>394.4900000000001</v>
      </c>
      <c r="L220" s="18"/>
    </row>
    <row r="221" spans="1:12" ht="43.5" customHeight="1">
      <c r="A221" s="43">
        <v>2</v>
      </c>
      <c r="B221" s="14" t="s">
        <v>125</v>
      </c>
      <c r="C221" s="40">
        <v>4.070067609096497</v>
      </c>
      <c r="D221" s="41">
        <v>0.08195041999590248</v>
      </c>
      <c r="E221" s="41">
        <v>0.3536160622823191</v>
      </c>
      <c r="F221" s="41">
        <v>0.5644335177217783</v>
      </c>
      <c r="G221" s="46">
        <v>0</v>
      </c>
      <c r="H221" s="16">
        <v>4</v>
      </c>
      <c r="I221" s="16">
        <v>17.259999999999998</v>
      </c>
      <c r="J221" s="16">
        <v>27.55</v>
      </c>
      <c r="K221" s="16">
        <v>48.81</v>
      </c>
      <c r="L221" s="18"/>
    </row>
    <row r="222" spans="1:12" ht="43.5" customHeight="1">
      <c r="A222" s="43">
        <v>3</v>
      </c>
      <c r="B222" s="14" t="s">
        <v>124</v>
      </c>
      <c r="C222" s="40">
        <v>3.9722268696670575</v>
      </c>
      <c r="D222" s="41">
        <v>0.05019240421616196</v>
      </c>
      <c r="E222" s="41">
        <v>0.39267190898444043</v>
      </c>
      <c r="F222" s="41">
        <v>0.5571356867993977</v>
      </c>
      <c r="G222" s="46">
        <v>0.10875020913501758</v>
      </c>
      <c r="H222" s="16">
        <v>3</v>
      </c>
      <c r="I222" s="16">
        <v>23.470000000000002</v>
      </c>
      <c r="J222" s="16">
        <v>33.3</v>
      </c>
      <c r="K222" s="16">
        <v>59.769999999999996</v>
      </c>
      <c r="L222" s="18"/>
    </row>
    <row r="223" spans="1:12" ht="50.25" customHeight="1">
      <c r="A223" s="43">
        <v>4</v>
      </c>
      <c r="B223" s="14" t="s">
        <v>126</v>
      </c>
      <c r="C223" s="40">
        <v>3.691920209550675</v>
      </c>
      <c r="D223" s="41">
        <v>0.07304049969776344</v>
      </c>
      <c r="E223" s="41">
        <v>0.27689905299214185</v>
      </c>
      <c r="F223" s="41">
        <v>0.6500604473100947</v>
      </c>
      <c r="G223" s="46">
        <v>0.17126737860165223</v>
      </c>
      <c r="H223" s="16">
        <v>14.5</v>
      </c>
      <c r="I223" s="16">
        <v>54.97</v>
      </c>
      <c r="J223" s="16">
        <v>129.05</v>
      </c>
      <c r="K223" s="16">
        <v>198.52</v>
      </c>
      <c r="L223" s="18"/>
    </row>
    <row r="224" spans="1:12" ht="43.5" customHeight="1">
      <c r="A224" s="43">
        <v>5</v>
      </c>
      <c r="B224" s="14" t="s">
        <v>123</v>
      </c>
      <c r="C224" s="40">
        <v>3.3027576197387525</v>
      </c>
      <c r="D224" s="41">
        <v>0.03483309143686502</v>
      </c>
      <c r="E224" s="41">
        <v>0.2560232220609579</v>
      </c>
      <c r="F224" s="41">
        <v>0.7091436865021771</v>
      </c>
      <c r="G224" s="46">
        <v>0.1551233671988389</v>
      </c>
      <c r="H224" s="16">
        <v>6</v>
      </c>
      <c r="I224" s="16">
        <v>44.1</v>
      </c>
      <c r="J224" s="16">
        <v>122.15</v>
      </c>
      <c r="K224" s="16">
        <v>172.25</v>
      </c>
      <c r="L224" s="18"/>
    </row>
    <row r="225" spans="1:13" s="21" customFormat="1" ht="54.75" customHeight="1">
      <c r="A225" s="54"/>
      <c r="B225" s="58" t="s">
        <v>305</v>
      </c>
      <c r="C225" s="55">
        <v>3.8945344685525956</v>
      </c>
      <c r="D225" s="56">
        <v>0.07408678934358694</v>
      </c>
      <c r="E225" s="56">
        <v>0.325460038450975</v>
      </c>
      <c r="F225" s="56">
        <v>0.6004531722054381</v>
      </c>
      <c r="G225" s="56">
        <v>0.1335141444658061</v>
      </c>
      <c r="H225" s="57">
        <v>64.74000000000001</v>
      </c>
      <c r="I225" s="57">
        <v>284.4</v>
      </c>
      <c r="J225" s="57">
        <v>524.7</v>
      </c>
      <c r="K225" s="57">
        <v>873.84</v>
      </c>
      <c r="L225" s="20"/>
      <c r="M225"/>
    </row>
    <row r="226" spans="1:13" s="21" customFormat="1" ht="43.5" customHeight="1">
      <c r="A226"/>
      <c r="B226" s="2"/>
      <c r="C226" s="3"/>
      <c r="D226" s="3"/>
      <c r="E226" s="4"/>
      <c r="F226" s="3"/>
      <c r="G226" s="4"/>
      <c r="H226" s="4"/>
      <c r="I226" s="5"/>
      <c r="J226" s="4"/>
      <c r="K226" s="4"/>
      <c r="L226" s="5"/>
      <c r="M226"/>
    </row>
    <row r="227" spans="1:13" s="21" customFormat="1" ht="43.5" customHeight="1">
      <c r="A227" s="47" t="s">
        <v>357</v>
      </c>
      <c r="B227" s="48"/>
      <c r="C227" s="49"/>
      <c r="D227" s="49"/>
      <c r="E227" s="50"/>
      <c r="F227" s="49"/>
      <c r="G227" s="50"/>
      <c r="H227" s="50"/>
      <c r="I227" s="51"/>
      <c r="J227" s="50"/>
      <c r="K227" s="50"/>
      <c r="L227" s="5"/>
      <c r="M227"/>
    </row>
    <row r="228" spans="1:16" ht="12.75">
      <c r="A228" s="52"/>
      <c r="B228" s="48"/>
      <c r="C228" s="49"/>
      <c r="D228" s="49"/>
      <c r="E228" s="50"/>
      <c r="F228" s="49"/>
      <c r="G228" s="50"/>
      <c r="H228" s="50"/>
      <c r="I228" s="51"/>
      <c r="J228" s="50"/>
      <c r="K228" s="50"/>
      <c r="L228" s="5"/>
      <c r="N228" s="3"/>
      <c r="O228" s="6"/>
      <c r="P228" s="7"/>
    </row>
    <row r="229" spans="1:13" s="21" customFormat="1" ht="91.5" customHeight="1">
      <c r="A229" s="53"/>
      <c r="B229" s="63" t="s">
        <v>306</v>
      </c>
      <c r="C229" s="61" t="s">
        <v>315</v>
      </c>
      <c r="D229" s="62" t="s">
        <v>316</v>
      </c>
      <c r="E229" s="62" t="s">
        <v>317</v>
      </c>
      <c r="F229" s="62" t="s">
        <v>318</v>
      </c>
      <c r="G229" s="61" t="s">
        <v>319</v>
      </c>
      <c r="H229" s="61" t="s">
        <v>320</v>
      </c>
      <c r="I229" s="61" t="s">
        <v>321</v>
      </c>
      <c r="J229" s="61" t="s">
        <v>322</v>
      </c>
      <c r="K229" s="61" t="s">
        <v>323</v>
      </c>
      <c r="L229" s="5"/>
      <c r="M229"/>
    </row>
    <row r="230" spans="1:14" ht="50.25" customHeight="1">
      <c r="A230" s="43">
        <v>1</v>
      </c>
      <c r="B230" s="14" t="s">
        <v>117</v>
      </c>
      <c r="C230" s="40">
        <v>4.46</v>
      </c>
      <c r="D230" s="41">
        <v>0.10392064241851678</v>
      </c>
      <c r="E230" s="41">
        <v>0.40647142182333496</v>
      </c>
      <c r="F230" s="41">
        <v>0.48960793575814837</v>
      </c>
      <c r="G230" s="59" t="s">
        <v>304</v>
      </c>
      <c r="H230" s="16">
        <v>4.4</v>
      </c>
      <c r="I230" s="16">
        <v>17.21</v>
      </c>
      <c r="J230" s="16">
        <v>20.73</v>
      </c>
      <c r="K230" s="16">
        <v>42.339999999999996</v>
      </c>
      <c r="L230" s="4"/>
      <c r="N230" s="7"/>
    </row>
    <row r="231" spans="1:14" ht="43.5" customHeight="1">
      <c r="A231" s="43">
        <v>2</v>
      </c>
      <c r="B231" s="14" t="s">
        <v>100</v>
      </c>
      <c r="C231" s="40">
        <v>4.43</v>
      </c>
      <c r="D231" s="41">
        <v>0.08695652173913043</v>
      </c>
      <c r="E231" s="41">
        <v>0.43478260869565216</v>
      </c>
      <c r="F231" s="41">
        <v>0.4782608695652174</v>
      </c>
      <c r="G231" s="59" t="s">
        <v>304</v>
      </c>
      <c r="H231" s="16">
        <v>1</v>
      </c>
      <c r="I231" s="16">
        <v>5</v>
      </c>
      <c r="J231" s="16">
        <v>5.5</v>
      </c>
      <c r="K231" s="16">
        <v>11.5</v>
      </c>
      <c r="L231" s="4"/>
      <c r="N231" s="7"/>
    </row>
    <row r="232" spans="1:14" ht="43.5" customHeight="1">
      <c r="A232" s="43">
        <v>3</v>
      </c>
      <c r="B232" s="14" t="s">
        <v>121</v>
      </c>
      <c r="C232" s="40">
        <v>4.38</v>
      </c>
      <c r="D232" s="41">
        <v>0.18832391713747645</v>
      </c>
      <c r="E232" s="41">
        <v>0.21845574387947267</v>
      </c>
      <c r="F232" s="41">
        <v>0.5932203389830508</v>
      </c>
      <c r="G232" s="59" t="s">
        <v>304</v>
      </c>
      <c r="H232" s="16">
        <v>5</v>
      </c>
      <c r="I232" s="16">
        <v>5.8</v>
      </c>
      <c r="J232" s="16">
        <v>15.75</v>
      </c>
      <c r="K232" s="16">
        <v>26.55</v>
      </c>
      <c r="L232" s="4"/>
      <c r="N232" s="7"/>
    </row>
    <row r="233" spans="1:14" ht="50.25" customHeight="1">
      <c r="A233" s="43">
        <v>4</v>
      </c>
      <c r="B233" s="14" t="s">
        <v>108</v>
      </c>
      <c r="C233" s="40">
        <v>4.33</v>
      </c>
      <c r="D233" s="41">
        <v>0.08333333333333333</v>
      </c>
      <c r="E233" s="41">
        <v>0.4166666666666667</v>
      </c>
      <c r="F233" s="41">
        <v>0.5</v>
      </c>
      <c r="G233" s="59" t="s">
        <v>304</v>
      </c>
      <c r="H233" s="16">
        <v>2</v>
      </c>
      <c r="I233" s="16">
        <v>10</v>
      </c>
      <c r="J233" s="16">
        <v>12</v>
      </c>
      <c r="K233" s="16">
        <v>24</v>
      </c>
      <c r="L233" s="4"/>
      <c r="N233" s="7"/>
    </row>
    <row r="234" spans="1:14" ht="43.5" customHeight="1">
      <c r="A234" s="43">
        <v>5</v>
      </c>
      <c r="B234" s="14" t="s">
        <v>112</v>
      </c>
      <c r="C234" s="40">
        <v>4.2</v>
      </c>
      <c r="D234" s="41">
        <v>0.10471204188481674</v>
      </c>
      <c r="E234" s="41">
        <v>0.3403141361256544</v>
      </c>
      <c r="F234" s="41">
        <v>0.5549738219895287</v>
      </c>
      <c r="G234" s="59" t="s">
        <v>304</v>
      </c>
      <c r="H234" s="16">
        <v>2</v>
      </c>
      <c r="I234" s="16">
        <v>6.5</v>
      </c>
      <c r="J234" s="16">
        <v>10.6</v>
      </c>
      <c r="K234" s="16">
        <v>19.1</v>
      </c>
      <c r="L234" s="4"/>
      <c r="N234" s="7"/>
    </row>
    <row r="235" spans="1:14" ht="50.25" customHeight="1">
      <c r="A235" s="43">
        <v>6</v>
      </c>
      <c r="B235" s="14" t="s">
        <v>119</v>
      </c>
      <c r="C235" s="40">
        <v>4.22</v>
      </c>
      <c r="D235" s="41">
        <v>0.11088415523781735</v>
      </c>
      <c r="E235" s="41">
        <v>0.33265246571345203</v>
      </c>
      <c r="F235" s="41">
        <v>0.5564633790487308</v>
      </c>
      <c r="G235" s="59" t="s">
        <v>304</v>
      </c>
      <c r="H235" s="16">
        <v>3.8</v>
      </c>
      <c r="I235" s="16">
        <v>11.4</v>
      </c>
      <c r="J235" s="16">
        <v>19.07</v>
      </c>
      <c r="K235" s="16">
        <v>34.269999999999996</v>
      </c>
      <c r="L235" s="4"/>
      <c r="N235" s="7"/>
    </row>
    <row r="236" spans="1:14" ht="50.25" customHeight="1">
      <c r="A236" s="43">
        <v>7</v>
      </c>
      <c r="B236" s="14" t="s">
        <v>122</v>
      </c>
      <c r="C236" s="40">
        <v>4.23</v>
      </c>
      <c r="D236" s="41">
        <v>0.10473387294579348</v>
      </c>
      <c r="E236" s="41">
        <v>0.34829531518273243</v>
      </c>
      <c r="F236" s="41">
        <v>0.5469708118714742</v>
      </c>
      <c r="G236" s="59" t="s">
        <v>304</v>
      </c>
      <c r="H236" s="16">
        <v>4.27</v>
      </c>
      <c r="I236" s="16">
        <v>14.2</v>
      </c>
      <c r="J236" s="16">
        <v>22.3</v>
      </c>
      <c r="K236" s="16">
        <v>40.769999999999996</v>
      </c>
      <c r="L236" s="4"/>
      <c r="N236" s="7"/>
    </row>
    <row r="237" spans="1:14" ht="50.25" customHeight="1">
      <c r="A237" s="43">
        <v>8</v>
      </c>
      <c r="B237" s="14" t="s">
        <v>89</v>
      </c>
      <c r="C237" s="40">
        <v>4.05</v>
      </c>
      <c r="D237" s="41">
        <v>0</v>
      </c>
      <c r="E237" s="41">
        <v>0.5121951219512195</v>
      </c>
      <c r="F237" s="41">
        <v>0.4878048780487805</v>
      </c>
      <c r="G237" s="59" t="s">
        <v>304</v>
      </c>
      <c r="H237" s="16">
        <v>0</v>
      </c>
      <c r="I237" s="16">
        <v>6.3</v>
      </c>
      <c r="J237" s="16">
        <v>6</v>
      </c>
      <c r="K237" s="16">
        <v>12.3</v>
      </c>
      <c r="L237" s="4"/>
      <c r="N237" s="7"/>
    </row>
    <row r="238" spans="1:14" ht="43.5" customHeight="1">
      <c r="A238" s="43">
        <v>9</v>
      </c>
      <c r="B238" s="14" t="s">
        <v>91</v>
      </c>
      <c r="C238" s="40">
        <v>4.07</v>
      </c>
      <c r="D238" s="41">
        <v>0</v>
      </c>
      <c r="E238" s="41">
        <v>0.5185185185185185</v>
      </c>
      <c r="F238" s="41">
        <v>0.48148148148148145</v>
      </c>
      <c r="G238" s="59" t="s">
        <v>304</v>
      </c>
      <c r="H238" s="16">
        <v>0</v>
      </c>
      <c r="I238" s="16">
        <v>7</v>
      </c>
      <c r="J238" s="16">
        <v>6.5</v>
      </c>
      <c r="K238" s="16">
        <v>13.5</v>
      </c>
      <c r="L238" s="4"/>
      <c r="N238" s="7"/>
    </row>
    <row r="239" spans="1:14" ht="43.5" customHeight="1">
      <c r="A239" s="43">
        <v>10</v>
      </c>
      <c r="B239" s="14" t="s">
        <v>115</v>
      </c>
      <c r="C239" s="40">
        <v>4.02</v>
      </c>
      <c r="D239" s="41">
        <v>0.06542056074766354</v>
      </c>
      <c r="E239" s="41">
        <v>0.3738317757009346</v>
      </c>
      <c r="F239" s="41">
        <v>0.5607476635514019</v>
      </c>
      <c r="G239" s="59" t="s">
        <v>304</v>
      </c>
      <c r="H239" s="16">
        <v>1.4</v>
      </c>
      <c r="I239" s="16">
        <v>8</v>
      </c>
      <c r="J239" s="16">
        <v>12</v>
      </c>
      <c r="K239" s="16">
        <v>21.4</v>
      </c>
      <c r="L239" s="4"/>
      <c r="N239" s="7"/>
    </row>
    <row r="240" spans="1:14" ht="43.5" customHeight="1">
      <c r="A240" s="43">
        <v>11</v>
      </c>
      <c r="B240" s="14" t="s">
        <v>113</v>
      </c>
      <c r="C240" s="40">
        <v>3.9</v>
      </c>
      <c r="D240" s="41">
        <v>0.07326007326007326</v>
      </c>
      <c r="E240" s="41">
        <v>0.32967032967032966</v>
      </c>
      <c r="F240" s="41">
        <v>0.5970695970695971</v>
      </c>
      <c r="G240" s="59" t="s">
        <v>304</v>
      </c>
      <c r="H240" s="16">
        <v>2</v>
      </c>
      <c r="I240" s="16">
        <v>9</v>
      </c>
      <c r="J240" s="16">
        <v>16.3</v>
      </c>
      <c r="K240" s="16">
        <v>27.3</v>
      </c>
      <c r="L240" s="4"/>
      <c r="N240" s="7"/>
    </row>
    <row r="241" spans="1:14" ht="43.5" customHeight="1">
      <c r="A241" s="43">
        <v>12</v>
      </c>
      <c r="B241" s="14" t="s">
        <v>114</v>
      </c>
      <c r="C241" s="40">
        <v>3.86</v>
      </c>
      <c r="D241" s="41">
        <v>0.14084507042253522</v>
      </c>
      <c r="E241" s="41">
        <v>0.18309859154929578</v>
      </c>
      <c r="F241" s="41">
        <v>0.676056338028169</v>
      </c>
      <c r="G241" s="59" t="s">
        <v>304</v>
      </c>
      <c r="H241" s="16">
        <v>1</v>
      </c>
      <c r="I241" s="16">
        <v>1.3</v>
      </c>
      <c r="J241" s="16">
        <v>4.8</v>
      </c>
      <c r="K241" s="16">
        <v>7.1</v>
      </c>
      <c r="L241" s="4"/>
      <c r="N241" s="7"/>
    </row>
    <row r="242" spans="1:14" ht="50.25" customHeight="1">
      <c r="A242" s="43">
        <v>13</v>
      </c>
      <c r="B242" s="14" t="s">
        <v>95</v>
      </c>
      <c r="C242" s="40">
        <v>3.82</v>
      </c>
      <c r="D242" s="41">
        <v>0.09090909090909091</v>
      </c>
      <c r="E242" s="41">
        <v>0.2727272727272727</v>
      </c>
      <c r="F242" s="41">
        <v>0.6363636363636364</v>
      </c>
      <c r="G242" s="59" t="s">
        <v>304</v>
      </c>
      <c r="H242" s="16">
        <v>1</v>
      </c>
      <c r="I242" s="16">
        <v>3</v>
      </c>
      <c r="J242" s="16">
        <v>7</v>
      </c>
      <c r="K242" s="16">
        <v>11</v>
      </c>
      <c r="L242" s="4"/>
      <c r="N242" s="7"/>
    </row>
    <row r="243" spans="1:14" ht="43.5" customHeight="1">
      <c r="A243" s="43">
        <v>14</v>
      </c>
      <c r="B243" s="14" t="s">
        <v>101</v>
      </c>
      <c r="C243" s="40">
        <v>3.79</v>
      </c>
      <c r="D243" s="41">
        <v>0.12820512820512822</v>
      </c>
      <c r="E243" s="41">
        <v>0.19230769230769232</v>
      </c>
      <c r="F243" s="41">
        <v>0.6794871794871795</v>
      </c>
      <c r="G243" s="59" t="s">
        <v>304</v>
      </c>
      <c r="H243" s="16">
        <v>2</v>
      </c>
      <c r="I243" s="16">
        <v>3</v>
      </c>
      <c r="J243" s="16">
        <v>10.6</v>
      </c>
      <c r="K243" s="16">
        <v>15.6</v>
      </c>
      <c r="L243" s="4"/>
      <c r="N243" s="7"/>
    </row>
    <row r="244" spans="1:14" ht="50.25" customHeight="1">
      <c r="A244" s="43">
        <v>15</v>
      </c>
      <c r="B244" s="14" t="s">
        <v>116</v>
      </c>
      <c r="C244" s="40">
        <v>3.78</v>
      </c>
      <c r="D244" s="41">
        <v>0.052128583840139006</v>
      </c>
      <c r="E244" s="41">
        <v>0.34057341442224154</v>
      </c>
      <c r="F244" s="41">
        <v>0.6072980017376195</v>
      </c>
      <c r="G244" s="59" t="s">
        <v>304</v>
      </c>
      <c r="H244" s="16">
        <v>3</v>
      </c>
      <c r="I244" s="16">
        <v>19.6</v>
      </c>
      <c r="J244" s="16">
        <v>34.95</v>
      </c>
      <c r="K244" s="16">
        <v>57.550000000000004</v>
      </c>
      <c r="L244" s="4"/>
      <c r="N244" s="7"/>
    </row>
    <row r="245" spans="1:14" ht="50.25" customHeight="1">
      <c r="A245" s="43">
        <v>16</v>
      </c>
      <c r="B245" s="14" t="s">
        <v>102</v>
      </c>
      <c r="C245" s="40">
        <v>3.71</v>
      </c>
      <c r="D245" s="41">
        <v>0</v>
      </c>
      <c r="E245" s="41">
        <v>0.42857142857142855</v>
      </c>
      <c r="F245" s="41">
        <v>0.5714285714285714</v>
      </c>
      <c r="G245" s="59" t="s">
        <v>304</v>
      </c>
      <c r="H245" s="16">
        <v>0</v>
      </c>
      <c r="I245" s="16">
        <v>3</v>
      </c>
      <c r="J245" s="16">
        <v>4</v>
      </c>
      <c r="K245" s="16">
        <v>7</v>
      </c>
      <c r="L245" s="4"/>
      <c r="N245" s="7"/>
    </row>
    <row r="246" spans="1:14" ht="50.25" customHeight="1">
      <c r="A246" s="43">
        <v>17</v>
      </c>
      <c r="B246" s="14" t="s">
        <v>107</v>
      </c>
      <c r="C246" s="40">
        <v>3.68</v>
      </c>
      <c r="D246" s="41">
        <v>0</v>
      </c>
      <c r="E246" s="41">
        <v>0.4191919191919192</v>
      </c>
      <c r="F246" s="41">
        <v>0.5808080808080808</v>
      </c>
      <c r="G246" s="59" t="s">
        <v>304</v>
      </c>
      <c r="H246" s="16">
        <v>0</v>
      </c>
      <c r="I246" s="16">
        <v>8.3</v>
      </c>
      <c r="J246" s="16">
        <v>11.5</v>
      </c>
      <c r="K246" s="16">
        <v>19.8</v>
      </c>
      <c r="L246" s="4"/>
      <c r="N246" s="7"/>
    </row>
    <row r="247" spans="1:14" ht="50.25" customHeight="1">
      <c r="A247" s="43">
        <v>18</v>
      </c>
      <c r="B247" s="14" t="s">
        <v>111</v>
      </c>
      <c r="C247" s="40">
        <v>3.71</v>
      </c>
      <c r="D247" s="41">
        <v>0</v>
      </c>
      <c r="E247" s="41">
        <v>0.42857142857142855</v>
      </c>
      <c r="F247" s="41">
        <v>0.5714285714285714</v>
      </c>
      <c r="G247" s="59" t="s">
        <v>304</v>
      </c>
      <c r="H247" s="16">
        <v>0</v>
      </c>
      <c r="I247" s="16">
        <v>3</v>
      </c>
      <c r="J247" s="16">
        <v>4</v>
      </c>
      <c r="K247" s="16">
        <v>7</v>
      </c>
      <c r="L247" s="4"/>
      <c r="N247" s="7"/>
    </row>
    <row r="248" spans="1:14" ht="43.5" customHeight="1">
      <c r="A248" s="43">
        <v>19</v>
      </c>
      <c r="B248" s="14" t="s">
        <v>93</v>
      </c>
      <c r="C248" s="40">
        <v>3.64</v>
      </c>
      <c r="D248" s="41">
        <v>0.0684931506849315</v>
      </c>
      <c r="E248" s="41">
        <v>0.273972602739726</v>
      </c>
      <c r="F248" s="41">
        <v>0.6575342465753424</v>
      </c>
      <c r="G248" s="59" t="s">
        <v>304</v>
      </c>
      <c r="H248" s="16">
        <v>1</v>
      </c>
      <c r="I248" s="16">
        <v>4</v>
      </c>
      <c r="J248" s="16">
        <v>9.6</v>
      </c>
      <c r="K248" s="16">
        <v>14.6</v>
      </c>
      <c r="L248" s="4"/>
      <c r="N248" s="7"/>
    </row>
    <row r="249" spans="1:14" ht="50.25" customHeight="1">
      <c r="A249" s="43">
        <v>20</v>
      </c>
      <c r="B249" s="14" t="s">
        <v>103</v>
      </c>
      <c r="C249" s="40">
        <v>3.56</v>
      </c>
      <c r="D249" s="41">
        <v>0.06315789473684211</v>
      </c>
      <c r="E249" s="41">
        <v>0.2631578947368421</v>
      </c>
      <c r="F249" s="41">
        <v>0.6736842105263158</v>
      </c>
      <c r="G249" s="59" t="s">
        <v>304</v>
      </c>
      <c r="H249" s="16">
        <v>1.2</v>
      </c>
      <c r="I249" s="16">
        <v>5</v>
      </c>
      <c r="J249" s="16">
        <v>12.8</v>
      </c>
      <c r="K249" s="16">
        <v>19</v>
      </c>
      <c r="L249" s="4"/>
      <c r="N249" s="7"/>
    </row>
    <row r="250" spans="1:14" ht="50.25" customHeight="1">
      <c r="A250" s="43">
        <v>21</v>
      </c>
      <c r="B250" s="14" t="s">
        <v>104</v>
      </c>
      <c r="C250" s="40">
        <v>3.62</v>
      </c>
      <c r="D250" s="41">
        <v>0.13513513513513511</v>
      </c>
      <c r="E250" s="41">
        <v>0.13513513513513511</v>
      </c>
      <c r="F250" s="41">
        <v>0.7297297297297297</v>
      </c>
      <c r="G250" s="59" t="s">
        <v>304</v>
      </c>
      <c r="H250" s="16">
        <v>1</v>
      </c>
      <c r="I250" s="16">
        <v>1</v>
      </c>
      <c r="J250" s="16">
        <v>5.4</v>
      </c>
      <c r="K250" s="16">
        <v>7.4</v>
      </c>
      <c r="L250" s="4"/>
      <c r="N250" s="7"/>
    </row>
    <row r="251" spans="1:14" ht="43.5" customHeight="1">
      <c r="A251" s="43">
        <v>22</v>
      </c>
      <c r="B251" s="14" t="s">
        <v>98</v>
      </c>
      <c r="C251" s="40">
        <v>3.35</v>
      </c>
      <c r="D251" s="41">
        <v>0</v>
      </c>
      <c r="E251" s="41">
        <v>0.3384615384615385</v>
      </c>
      <c r="F251" s="41">
        <v>0.6615384615384615</v>
      </c>
      <c r="G251" s="59" t="s">
        <v>304</v>
      </c>
      <c r="H251" s="16">
        <v>0</v>
      </c>
      <c r="I251" s="16">
        <v>4.4</v>
      </c>
      <c r="J251" s="16">
        <v>8.6</v>
      </c>
      <c r="K251" s="16">
        <v>13</v>
      </c>
      <c r="L251" s="4"/>
      <c r="N251" s="7"/>
    </row>
    <row r="252" spans="1:14" ht="50.25" customHeight="1">
      <c r="A252" s="43">
        <v>23</v>
      </c>
      <c r="B252" s="14" t="s">
        <v>106</v>
      </c>
      <c r="C252" s="40">
        <v>3.43</v>
      </c>
      <c r="D252" s="41">
        <v>0</v>
      </c>
      <c r="E252" s="41">
        <v>0.35714285714285715</v>
      </c>
      <c r="F252" s="41">
        <v>0.6428571428571429</v>
      </c>
      <c r="G252" s="59" t="s">
        <v>304</v>
      </c>
      <c r="H252" s="16">
        <v>0</v>
      </c>
      <c r="I252" s="16">
        <v>5</v>
      </c>
      <c r="J252" s="16">
        <v>9</v>
      </c>
      <c r="K252" s="16">
        <v>14</v>
      </c>
      <c r="L252" s="4"/>
      <c r="N252" s="7"/>
    </row>
    <row r="253" spans="1:14" ht="50.25" customHeight="1">
      <c r="A253" s="43">
        <v>24</v>
      </c>
      <c r="B253" s="14" t="s">
        <v>109</v>
      </c>
      <c r="C253" s="40">
        <v>3.41</v>
      </c>
      <c r="D253" s="41">
        <v>0</v>
      </c>
      <c r="E253" s="41">
        <v>0.35322195704057274</v>
      </c>
      <c r="F253" s="41">
        <v>0.6467780429594272</v>
      </c>
      <c r="G253" s="59" t="s">
        <v>304</v>
      </c>
      <c r="H253" s="16">
        <v>0</v>
      </c>
      <c r="I253" s="16">
        <v>7.4</v>
      </c>
      <c r="J253" s="16">
        <v>13.55</v>
      </c>
      <c r="K253" s="16">
        <v>20.950000000000003</v>
      </c>
      <c r="L253" s="4"/>
      <c r="N253" s="7"/>
    </row>
    <row r="254" spans="1:14" ht="43.5" customHeight="1">
      <c r="A254" s="43">
        <v>25</v>
      </c>
      <c r="B254" s="14" t="s">
        <v>118</v>
      </c>
      <c r="C254" s="40">
        <v>3.41</v>
      </c>
      <c r="D254" s="41">
        <v>0</v>
      </c>
      <c r="E254" s="41">
        <v>0.35294117647058826</v>
      </c>
      <c r="F254" s="41">
        <v>0.6470588235294118</v>
      </c>
      <c r="G254" s="59" t="s">
        <v>304</v>
      </c>
      <c r="H254" s="16">
        <v>0</v>
      </c>
      <c r="I254" s="16">
        <v>9</v>
      </c>
      <c r="J254" s="16">
        <v>16.5</v>
      </c>
      <c r="K254" s="16">
        <v>25.5</v>
      </c>
      <c r="L254" s="4"/>
      <c r="N254" s="7"/>
    </row>
    <row r="255" spans="1:14" ht="43.5" customHeight="1">
      <c r="A255" s="43">
        <v>26</v>
      </c>
      <c r="B255" s="14" t="s">
        <v>120</v>
      </c>
      <c r="C255" s="40">
        <v>3.39</v>
      </c>
      <c r="D255" s="41">
        <v>0.019249278152069296</v>
      </c>
      <c r="E255" s="41">
        <v>0.30798845043310874</v>
      </c>
      <c r="F255" s="41">
        <v>0.6727622714148219</v>
      </c>
      <c r="G255" s="59" t="s">
        <v>304</v>
      </c>
      <c r="H255" s="16">
        <v>1</v>
      </c>
      <c r="I255" s="16">
        <v>16</v>
      </c>
      <c r="J255" s="16">
        <v>34.95</v>
      </c>
      <c r="K255" s="16">
        <v>51.95</v>
      </c>
      <c r="L255" s="4"/>
      <c r="N255" s="7"/>
    </row>
    <row r="256" spans="1:14" ht="50.25" customHeight="1">
      <c r="A256" s="43">
        <v>27</v>
      </c>
      <c r="B256" s="14" t="s">
        <v>92</v>
      </c>
      <c r="C256" s="40">
        <v>3.33</v>
      </c>
      <c r="D256" s="41">
        <v>0.1111111111111111</v>
      </c>
      <c r="E256" s="41">
        <v>0.1111111111111111</v>
      </c>
      <c r="F256" s="41">
        <v>0.7777777777777778</v>
      </c>
      <c r="G256" s="59" t="s">
        <v>304</v>
      </c>
      <c r="H256" s="16">
        <v>1</v>
      </c>
      <c r="I256" s="16">
        <v>1</v>
      </c>
      <c r="J256" s="16">
        <v>7</v>
      </c>
      <c r="K256" s="16">
        <v>9</v>
      </c>
      <c r="L256" s="4"/>
      <c r="N256" s="7"/>
    </row>
    <row r="257" spans="1:14" ht="43.5" customHeight="1">
      <c r="A257" s="43">
        <v>28</v>
      </c>
      <c r="B257" s="14" t="s">
        <v>97</v>
      </c>
      <c r="C257" s="40">
        <v>3.33</v>
      </c>
      <c r="D257" s="41">
        <v>0.13333333333333333</v>
      </c>
      <c r="E257" s="41">
        <v>0.06666666666666667</v>
      </c>
      <c r="F257" s="41">
        <v>0.8</v>
      </c>
      <c r="G257" s="59" t="s">
        <v>304</v>
      </c>
      <c r="H257" s="16">
        <v>2</v>
      </c>
      <c r="I257" s="16">
        <v>1</v>
      </c>
      <c r="J257" s="16">
        <v>12</v>
      </c>
      <c r="K257" s="16">
        <v>15</v>
      </c>
      <c r="L257" s="4"/>
      <c r="N257" s="7"/>
    </row>
    <row r="258" spans="1:14" ht="43.5" customHeight="1">
      <c r="A258" s="43">
        <v>29</v>
      </c>
      <c r="B258" s="14" t="s">
        <v>90</v>
      </c>
      <c r="C258" s="40">
        <v>3.14</v>
      </c>
      <c r="D258" s="41">
        <v>0</v>
      </c>
      <c r="E258" s="41">
        <v>0.2857142857142857</v>
      </c>
      <c r="F258" s="41">
        <v>0.7142857142857143</v>
      </c>
      <c r="G258" s="59" t="s">
        <v>304</v>
      </c>
      <c r="H258" s="16">
        <v>0</v>
      </c>
      <c r="I258" s="16">
        <v>2</v>
      </c>
      <c r="J258" s="16">
        <v>5</v>
      </c>
      <c r="K258" s="16">
        <v>7</v>
      </c>
      <c r="L258" s="4"/>
      <c r="N258" s="7"/>
    </row>
    <row r="259" spans="1:14" ht="50.25" customHeight="1">
      <c r="A259" s="43">
        <v>30</v>
      </c>
      <c r="B259" s="14" t="s">
        <v>99</v>
      </c>
      <c r="C259" s="40">
        <v>2.8</v>
      </c>
      <c r="D259" s="41">
        <v>0</v>
      </c>
      <c r="E259" s="41">
        <v>0.2</v>
      </c>
      <c r="F259" s="41">
        <v>0.8</v>
      </c>
      <c r="G259" s="59" t="s">
        <v>304</v>
      </c>
      <c r="H259" s="16">
        <v>0</v>
      </c>
      <c r="I259" s="16">
        <v>2</v>
      </c>
      <c r="J259" s="16">
        <v>8</v>
      </c>
      <c r="K259" s="16">
        <v>10</v>
      </c>
      <c r="L259" s="4"/>
      <c r="N259" s="7"/>
    </row>
    <row r="260" spans="1:14" ht="50.25" customHeight="1">
      <c r="A260" s="43">
        <v>31</v>
      </c>
      <c r="B260" s="14" t="s">
        <v>96</v>
      </c>
      <c r="C260" s="40">
        <v>2.62</v>
      </c>
      <c r="D260" s="41">
        <v>0</v>
      </c>
      <c r="E260" s="41">
        <v>0.15384615384615385</v>
      </c>
      <c r="F260" s="41">
        <v>0.8461538461538461</v>
      </c>
      <c r="G260" s="59" t="s">
        <v>304</v>
      </c>
      <c r="H260" s="16">
        <v>0</v>
      </c>
      <c r="I260" s="16">
        <v>2</v>
      </c>
      <c r="J260" s="16">
        <v>11</v>
      </c>
      <c r="K260" s="16">
        <v>13</v>
      </c>
      <c r="L260" s="4"/>
      <c r="N260" s="7"/>
    </row>
    <row r="261" spans="1:14" ht="43.5" customHeight="1">
      <c r="A261" s="43">
        <v>32</v>
      </c>
      <c r="B261" s="14" t="s">
        <v>94</v>
      </c>
      <c r="C261" s="40">
        <v>2.48</v>
      </c>
      <c r="D261" s="41">
        <v>0</v>
      </c>
      <c r="E261" s="41">
        <v>0.11904761904761904</v>
      </c>
      <c r="F261" s="41">
        <v>0.8809523809523809</v>
      </c>
      <c r="G261" s="59" t="s">
        <v>304</v>
      </c>
      <c r="H261" s="16">
        <v>0</v>
      </c>
      <c r="I261" s="16">
        <v>2</v>
      </c>
      <c r="J261" s="16">
        <v>14.8</v>
      </c>
      <c r="K261" s="16">
        <v>16.8</v>
      </c>
      <c r="L261" s="4"/>
      <c r="N261" s="7"/>
    </row>
    <row r="262" spans="1:14" ht="50.25" customHeight="1">
      <c r="A262" s="43">
        <v>33</v>
      </c>
      <c r="B262" s="14" t="s">
        <v>105</v>
      </c>
      <c r="C262" s="40">
        <v>2.5</v>
      </c>
      <c r="D262" s="41">
        <v>0</v>
      </c>
      <c r="E262" s="41">
        <v>0.125</v>
      </c>
      <c r="F262" s="41">
        <v>0.875</v>
      </c>
      <c r="G262" s="59" t="s">
        <v>304</v>
      </c>
      <c r="H262" s="16">
        <v>0</v>
      </c>
      <c r="I262" s="16">
        <v>1</v>
      </c>
      <c r="J262" s="16">
        <v>7</v>
      </c>
      <c r="K262" s="16">
        <v>8</v>
      </c>
      <c r="L262" s="4"/>
      <c r="N262" s="7"/>
    </row>
    <row r="263" spans="1:14" ht="50.25" customHeight="1">
      <c r="A263" s="43">
        <v>34</v>
      </c>
      <c r="B263" s="14" t="s">
        <v>110</v>
      </c>
      <c r="C263" s="40">
        <v>2.42</v>
      </c>
      <c r="D263" s="41">
        <v>0</v>
      </c>
      <c r="E263" s="41">
        <v>0.10526315789473684</v>
      </c>
      <c r="F263" s="41">
        <v>0.8947368421052632</v>
      </c>
      <c r="G263" s="59" t="s">
        <v>304</v>
      </c>
      <c r="H263" s="16">
        <v>0</v>
      </c>
      <c r="I263" s="16">
        <v>1</v>
      </c>
      <c r="J263" s="16">
        <v>8.5</v>
      </c>
      <c r="K263" s="16">
        <v>9.5</v>
      </c>
      <c r="L263" s="4"/>
      <c r="N263" s="7"/>
    </row>
    <row r="264" spans="1:14" ht="43.5" customHeight="1">
      <c r="A264" s="43"/>
      <c r="B264" s="14" t="s">
        <v>40</v>
      </c>
      <c r="C264" s="40">
        <v>3.64</v>
      </c>
      <c r="D264" s="41">
        <v>0.0547945205479452</v>
      </c>
      <c r="E264" s="41">
        <v>0.3013698630136986</v>
      </c>
      <c r="F264" s="41">
        <v>0.6438356164383562</v>
      </c>
      <c r="G264" s="59" t="s">
        <v>304</v>
      </c>
      <c r="H264" s="16">
        <v>2</v>
      </c>
      <c r="I264" s="16">
        <v>11</v>
      </c>
      <c r="J264" s="16">
        <v>23.5</v>
      </c>
      <c r="K264" s="16">
        <v>36.5</v>
      </c>
      <c r="L264" s="4"/>
      <c r="N264" s="7"/>
    </row>
    <row r="265" spans="1:13" s="21" customFormat="1" ht="54.75" customHeight="1">
      <c r="A265" s="54"/>
      <c r="B265" s="58" t="s">
        <v>305</v>
      </c>
      <c r="C265" s="55">
        <v>3.74</v>
      </c>
      <c r="D265" s="56">
        <v>0.06103470287836582</v>
      </c>
      <c r="E265" s="56">
        <v>0.3139652971216342</v>
      </c>
      <c r="F265" s="56">
        <v>0.6250000000000001</v>
      </c>
      <c r="G265" s="60" t="s">
        <v>304</v>
      </c>
      <c r="H265" s="57">
        <v>42.06999999999999</v>
      </c>
      <c r="I265" s="57">
        <v>216.41</v>
      </c>
      <c r="J265" s="57">
        <v>430.80000000000007</v>
      </c>
      <c r="K265" s="57">
        <v>689.28</v>
      </c>
      <c r="L265" s="20"/>
      <c r="M265"/>
    </row>
    <row r="266" ht="43.5" customHeight="1"/>
    <row r="267" spans="1:16" ht="43.5" customHeight="1">
      <c r="A267" s="47" t="s">
        <v>358</v>
      </c>
      <c r="B267" s="48"/>
      <c r="C267" s="49"/>
      <c r="D267" s="49"/>
      <c r="E267" s="50"/>
      <c r="F267" s="49"/>
      <c r="G267" s="50"/>
      <c r="H267" s="50"/>
      <c r="I267" s="51"/>
      <c r="J267" s="50"/>
      <c r="K267" s="50"/>
      <c r="L267" s="5"/>
      <c r="M267" s="6"/>
      <c r="N267" s="3"/>
      <c r="O267" s="6"/>
      <c r="P267" s="7"/>
    </row>
    <row r="268" spans="1:16" ht="12.75">
      <c r="A268" s="52"/>
      <c r="B268" s="48"/>
      <c r="C268" s="49"/>
      <c r="D268" s="49"/>
      <c r="E268" s="50"/>
      <c r="F268" s="49"/>
      <c r="G268" s="50"/>
      <c r="H268" s="50"/>
      <c r="I268" s="51"/>
      <c r="J268" s="50"/>
      <c r="K268" s="50"/>
      <c r="L268" s="5"/>
      <c r="N268" s="3"/>
      <c r="O268" s="6"/>
      <c r="P268" s="7"/>
    </row>
    <row r="269" spans="1:12" ht="91.5" customHeight="1">
      <c r="A269" s="53"/>
      <c r="B269" s="63" t="s">
        <v>306</v>
      </c>
      <c r="C269" s="61" t="s">
        <v>315</v>
      </c>
      <c r="D269" s="62" t="s">
        <v>316</v>
      </c>
      <c r="E269" s="62" t="s">
        <v>317</v>
      </c>
      <c r="F269" s="62" t="s">
        <v>318</v>
      </c>
      <c r="G269" s="61" t="s">
        <v>319</v>
      </c>
      <c r="H269" s="61" t="s">
        <v>320</v>
      </c>
      <c r="I269" s="61" t="s">
        <v>321</v>
      </c>
      <c r="J269" s="61" t="s">
        <v>322</v>
      </c>
      <c r="K269" s="61" t="s">
        <v>323</v>
      </c>
      <c r="L269" s="12"/>
    </row>
    <row r="270" spans="1:12" ht="43.5" customHeight="1">
      <c r="A270" s="43"/>
      <c r="B270" s="14" t="s">
        <v>40</v>
      </c>
      <c r="C270" s="46" t="s">
        <v>415</v>
      </c>
      <c r="D270" s="46" t="s">
        <v>415</v>
      </c>
      <c r="E270" s="46" t="s">
        <v>415</v>
      </c>
      <c r="F270" s="46" t="s">
        <v>415</v>
      </c>
      <c r="G270" s="46" t="s">
        <v>415</v>
      </c>
      <c r="H270" s="16">
        <v>0</v>
      </c>
      <c r="I270" s="16">
        <v>0</v>
      </c>
      <c r="J270" s="16">
        <v>0</v>
      </c>
      <c r="K270" s="16">
        <v>0</v>
      </c>
      <c r="L270" s="18"/>
    </row>
    <row r="271" spans="1:13" s="21" customFormat="1" ht="54.75" customHeight="1">
      <c r="A271" s="54"/>
      <c r="B271" s="58" t="s">
        <v>305</v>
      </c>
      <c r="C271" s="73" t="s">
        <v>415</v>
      </c>
      <c r="D271" s="73" t="s">
        <v>415</v>
      </c>
      <c r="E271" s="73" t="s">
        <v>415</v>
      </c>
      <c r="F271" s="73" t="s">
        <v>415</v>
      </c>
      <c r="G271" s="73" t="s">
        <v>415</v>
      </c>
      <c r="H271" s="57">
        <v>0</v>
      </c>
      <c r="I271" s="57">
        <v>0</v>
      </c>
      <c r="J271" s="57">
        <v>0</v>
      </c>
      <c r="K271" s="57">
        <v>0</v>
      </c>
      <c r="L271" s="20"/>
      <c r="M271"/>
    </row>
    <row r="272" spans="1:13" s="21" customFormat="1" ht="43.5" customHeight="1">
      <c r="A272"/>
      <c r="B272" s="2"/>
      <c r="C272" s="3"/>
      <c r="D272" s="3"/>
      <c r="E272" s="4"/>
      <c r="F272" s="3"/>
      <c r="G272" s="4"/>
      <c r="H272" s="4"/>
      <c r="I272" s="5"/>
      <c r="J272" s="4"/>
      <c r="K272" s="4"/>
      <c r="L272" s="5"/>
      <c r="M272"/>
    </row>
    <row r="273" spans="1:13" s="21" customFormat="1" ht="43.5" customHeight="1">
      <c r="A273" s="47" t="s">
        <v>359</v>
      </c>
      <c r="B273" s="48"/>
      <c r="C273" s="49"/>
      <c r="D273" s="49"/>
      <c r="E273" s="50"/>
      <c r="F273" s="49"/>
      <c r="G273" s="50"/>
      <c r="H273" s="50"/>
      <c r="I273" s="51"/>
      <c r="J273" s="50"/>
      <c r="K273" s="50"/>
      <c r="L273" s="5"/>
      <c r="M273"/>
    </row>
    <row r="274" spans="1:16" ht="12.75">
      <c r="A274" s="52"/>
      <c r="B274" s="48"/>
      <c r="C274" s="49"/>
      <c r="D274" s="49"/>
      <c r="E274" s="50"/>
      <c r="F274" s="49"/>
      <c r="G274" s="50"/>
      <c r="H274" s="50"/>
      <c r="I274" s="51"/>
      <c r="J274" s="50"/>
      <c r="K274" s="50"/>
      <c r="L274" s="5"/>
      <c r="N274" s="3"/>
      <c r="O274" s="6"/>
      <c r="P274" s="7"/>
    </row>
    <row r="275" spans="1:13" s="21" customFormat="1" ht="91.5" customHeight="1">
      <c r="A275" s="53"/>
      <c r="B275" s="63" t="s">
        <v>306</v>
      </c>
      <c r="C275" s="61" t="s">
        <v>315</v>
      </c>
      <c r="D275" s="62" t="s">
        <v>316</v>
      </c>
      <c r="E275" s="62" t="s">
        <v>317</v>
      </c>
      <c r="F275" s="62" t="s">
        <v>318</v>
      </c>
      <c r="G275" s="61" t="s">
        <v>319</v>
      </c>
      <c r="H275" s="61" t="s">
        <v>320</v>
      </c>
      <c r="I275" s="61" t="s">
        <v>321</v>
      </c>
      <c r="J275" s="61" t="s">
        <v>322</v>
      </c>
      <c r="K275" s="61" t="s">
        <v>323</v>
      </c>
      <c r="L275" s="5"/>
      <c r="M275"/>
    </row>
    <row r="276" spans="1:14" ht="43.5" customHeight="1">
      <c r="A276" s="43"/>
      <c r="B276" s="14" t="s">
        <v>40</v>
      </c>
      <c r="C276" s="68" t="s">
        <v>77</v>
      </c>
      <c r="D276" s="71" t="s">
        <v>77</v>
      </c>
      <c r="E276" s="71" t="s">
        <v>77</v>
      </c>
      <c r="F276" s="71" t="s">
        <v>77</v>
      </c>
      <c r="G276" s="59" t="s">
        <v>77</v>
      </c>
      <c r="H276" s="72" t="s">
        <v>77</v>
      </c>
      <c r="I276" s="72" t="s">
        <v>77</v>
      </c>
      <c r="J276" s="72" t="s">
        <v>77</v>
      </c>
      <c r="K276" s="72" t="s">
        <v>77</v>
      </c>
      <c r="L276" s="4"/>
      <c r="N276" s="7"/>
    </row>
    <row r="277" spans="1:13" s="21" customFormat="1" ht="54.75" customHeight="1">
      <c r="A277" s="54"/>
      <c r="B277" s="58" t="s">
        <v>305</v>
      </c>
      <c r="C277" s="69" t="s">
        <v>77</v>
      </c>
      <c r="D277" s="60" t="s">
        <v>77</v>
      </c>
      <c r="E277" s="60" t="s">
        <v>77</v>
      </c>
      <c r="F277" s="60" t="s">
        <v>77</v>
      </c>
      <c r="G277" s="60" t="s">
        <v>77</v>
      </c>
      <c r="H277" s="70" t="s">
        <v>77</v>
      </c>
      <c r="I277" s="70" t="s">
        <v>77</v>
      </c>
      <c r="J277" s="70" t="s">
        <v>77</v>
      </c>
      <c r="K277" s="70" t="s">
        <v>77</v>
      </c>
      <c r="L277" s="20"/>
      <c r="M277"/>
    </row>
    <row r="278" ht="43.5" customHeight="1"/>
    <row r="279" spans="1:16" ht="43.5" customHeight="1">
      <c r="A279" s="47" t="s">
        <v>324</v>
      </c>
      <c r="B279" s="48"/>
      <c r="C279" s="49"/>
      <c r="D279" s="49"/>
      <c r="E279" s="50"/>
      <c r="F279" s="49"/>
      <c r="G279" s="50"/>
      <c r="H279" s="50"/>
      <c r="I279" s="51"/>
      <c r="J279" s="50"/>
      <c r="K279" s="50"/>
      <c r="L279" s="5"/>
      <c r="M279" s="6"/>
      <c r="N279" s="3"/>
      <c r="O279" s="6"/>
      <c r="P279" s="7"/>
    </row>
    <row r="280" spans="1:16" ht="12.75">
      <c r="A280" s="52"/>
      <c r="B280" s="48"/>
      <c r="C280" s="49"/>
      <c r="D280" s="49"/>
      <c r="E280" s="50"/>
      <c r="F280" s="49"/>
      <c r="G280" s="50"/>
      <c r="H280" s="50"/>
      <c r="I280" s="51"/>
      <c r="J280" s="50"/>
      <c r="K280" s="50"/>
      <c r="L280" s="5"/>
      <c r="N280" s="3"/>
      <c r="O280" s="6"/>
      <c r="P280" s="7"/>
    </row>
    <row r="281" spans="1:12" ht="91.5" customHeight="1">
      <c r="A281" s="53"/>
      <c r="B281" s="63" t="s">
        <v>306</v>
      </c>
      <c r="C281" s="61" t="s">
        <v>315</v>
      </c>
      <c r="D281" s="62" t="s">
        <v>316</v>
      </c>
      <c r="E281" s="62" t="s">
        <v>317</v>
      </c>
      <c r="F281" s="62" t="s">
        <v>318</v>
      </c>
      <c r="G281" s="61" t="s">
        <v>319</v>
      </c>
      <c r="H281" s="61" t="s">
        <v>320</v>
      </c>
      <c r="I281" s="61" t="s">
        <v>321</v>
      </c>
      <c r="J281" s="61" t="s">
        <v>322</v>
      </c>
      <c r="K281" s="61" t="s">
        <v>323</v>
      </c>
      <c r="L281" s="12"/>
    </row>
    <row r="282" spans="1:12" ht="43.5" customHeight="1">
      <c r="A282" s="43"/>
      <c r="B282" s="14" t="s">
        <v>40</v>
      </c>
      <c r="C282" s="40">
        <v>2</v>
      </c>
      <c r="D282" s="41">
        <v>0</v>
      </c>
      <c r="E282" s="41">
        <v>0</v>
      </c>
      <c r="F282" s="41">
        <v>1</v>
      </c>
      <c r="G282" s="46">
        <v>0.6780415430267063</v>
      </c>
      <c r="H282" s="16">
        <v>0</v>
      </c>
      <c r="I282" s="16">
        <v>0</v>
      </c>
      <c r="J282" s="16">
        <v>6.74</v>
      </c>
      <c r="K282" s="16">
        <v>6.74</v>
      </c>
      <c r="L282" s="18"/>
    </row>
    <row r="283" spans="1:13" s="21" customFormat="1" ht="54.75" customHeight="1">
      <c r="A283" s="54"/>
      <c r="B283" s="58" t="s">
        <v>305</v>
      </c>
      <c r="C283" s="55">
        <v>2</v>
      </c>
      <c r="D283" s="56">
        <v>0</v>
      </c>
      <c r="E283" s="56">
        <v>0</v>
      </c>
      <c r="F283" s="56">
        <v>1</v>
      </c>
      <c r="G283" s="56">
        <v>0.6780415430267063</v>
      </c>
      <c r="H283" s="57">
        <v>0</v>
      </c>
      <c r="I283" s="57">
        <v>0</v>
      </c>
      <c r="J283" s="57">
        <v>6.74</v>
      </c>
      <c r="K283" s="57">
        <v>6.74</v>
      </c>
      <c r="L283" s="20"/>
      <c r="M283"/>
    </row>
    <row r="284" spans="1:13" s="21" customFormat="1" ht="43.5" customHeight="1">
      <c r="A284"/>
      <c r="B284" s="2"/>
      <c r="C284" s="3"/>
      <c r="D284" s="3"/>
      <c r="E284" s="4"/>
      <c r="F284" s="3"/>
      <c r="G284" s="4"/>
      <c r="H284" s="4"/>
      <c r="I284" s="5"/>
      <c r="J284" s="4"/>
      <c r="K284" s="4"/>
      <c r="L284" s="5"/>
      <c r="M284"/>
    </row>
    <row r="285" spans="1:13" s="21" customFormat="1" ht="43.5" customHeight="1">
      <c r="A285" s="47" t="s">
        <v>360</v>
      </c>
      <c r="B285" s="48"/>
      <c r="C285" s="49"/>
      <c r="D285" s="49"/>
      <c r="E285" s="50"/>
      <c r="F285" s="49"/>
      <c r="G285" s="50"/>
      <c r="H285" s="50"/>
      <c r="I285" s="51"/>
      <c r="J285" s="50"/>
      <c r="K285" s="50"/>
      <c r="L285" s="5"/>
      <c r="M285"/>
    </row>
    <row r="286" spans="1:16" ht="12.75">
      <c r="A286" s="52"/>
      <c r="B286" s="48"/>
      <c r="C286" s="49"/>
      <c r="D286" s="49"/>
      <c r="E286" s="50"/>
      <c r="F286" s="49"/>
      <c r="G286" s="50"/>
      <c r="H286" s="50"/>
      <c r="I286" s="51"/>
      <c r="J286" s="50"/>
      <c r="K286" s="50"/>
      <c r="L286" s="5"/>
      <c r="N286" s="3"/>
      <c r="O286" s="6"/>
      <c r="P286" s="7"/>
    </row>
    <row r="287" spans="1:13" s="21" customFormat="1" ht="91.5" customHeight="1">
      <c r="A287" s="53"/>
      <c r="B287" s="63" t="s">
        <v>306</v>
      </c>
      <c r="C287" s="61" t="s">
        <v>315</v>
      </c>
      <c r="D287" s="62" t="s">
        <v>316</v>
      </c>
      <c r="E287" s="62" t="s">
        <v>317</v>
      </c>
      <c r="F287" s="62" t="s">
        <v>318</v>
      </c>
      <c r="G287" s="61" t="s">
        <v>319</v>
      </c>
      <c r="H287" s="61" t="s">
        <v>320</v>
      </c>
      <c r="I287" s="61" t="s">
        <v>321</v>
      </c>
      <c r="J287" s="61" t="s">
        <v>322</v>
      </c>
      <c r="K287" s="61" t="s">
        <v>323</v>
      </c>
      <c r="L287" s="5"/>
      <c r="M287"/>
    </row>
    <row r="288" spans="1:14" ht="43.5" customHeight="1">
      <c r="A288" s="43"/>
      <c r="B288" s="14" t="s">
        <v>40</v>
      </c>
      <c r="C288" s="68" t="s">
        <v>77</v>
      </c>
      <c r="D288" s="71" t="s">
        <v>77</v>
      </c>
      <c r="E288" s="71" t="s">
        <v>77</v>
      </c>
      <c r="F288" s="71" t="s">
        <v>77</v>
      </c>
      <c r="G288" s="59" t="s">
        <v>77</v>
      </c>
      <c r="H288" s="72" t="s">
        <v>77</v>
      </c>
      <c r="I288" s="72" t="s">
        <v>77</v>
      </c>
      <c r="J288" s="72" t="s">
        <v>77</v>
      </c>
      <c r="K288" s="72" t="s">
        <v>77</v>
      </c>
      <c r="L288" s="4"/>
      <c r="N288" s="7"/>
    </row>
    <row r="289" spans="1:13" s="21" customFormat="1" ht="54.75" customHeight="1">
      <c r="A289" s="54"/>
      <c r="B289" s="58" t="s">
        <v>305</v>
      </c>
      <c r="C289" s="69" t="s">
        <v>77</v>
      </c>
      <c r="D289" s="60" t="s">
        <v>77</v>
      </c>
      <c r="E289" s="60" t="s">
        <v>77</v>
      </c>
      <c r="F289" s="60" t="s">
        <v>77</v>
      </c>
      <c r="G289" s="60" t="s">
        <v>77</v>
      </c>
      <c r="H289" s="70" t="s">
        <v>77</v>
      </c>
      <c r="I289" s="70" t="s">
        <v>77</v>
      </c>
      <c r="J289" s="70" t="s">
        <v>77</v>
      </c>
      <c r="K289" s="70" t="s">
        <v>77</v>
      </c>
      <c r="L289" s="20"/>
      <c r="M289"/>
    </row>
    <row r="290" ht="43.5" customHeight="1"/>
    <row r="291" spans="1:16" ht="43.5" customHeight="1">
      <c r="A291" s="47" t="s">
        <v>361</v>
      </c>
      <c r="B291" s="48"/>
      <c r="C291" s="49"/>
      <c r="D291" s="49"/>
      <c r="E291" s="50"/>
      <c r="F291" s="49"/>
      <c r="G291" s="50"/>
      <c r="H291" s="50"/>
      <c r="I291" s="51"/>
      <c r="J291" s="50"/>
      <c r="K291" s="50"/>
      <c r="L291" s="5"/>
      <c r="M291" s="6"/>
      <c r="N291" s="3"/>
      <c r="O291" s="6"/>
      <c r="P291" s="7"/>
    </row>
    <row r="292" spans="1:16" ht="12.75">
      <c r="A292" s="52"/>
      <c r="B292" s="48"/>
      <c r="C292" s="49"/>
      <c r="D292" s="49"/>
      <c r="E292" s="50"/>
      <c r="F292" s="49"/>
      <c r="G292" s="50"/>
      <c r="H292" s="50"/>
      <c r="I292" s="51"/>
      <c r="J292" s="50"/>
      <c r="K292" s="50"/>
      <c r="L292" s="5"/>
      <c r="N292" s="3"/>
      <c r="O292" s="6"/>
      <c r="P292" s="7"/>
    </row>
    <row r="293" spans="1:12" ht="91.5" customHeight="1">
      <c r="A293" s="53"/>
      <c r="B293" s="63" t="s">
        <v>306</v>
      </c>
      <c r="C293" s="61" t="s">
        <v>315</v>
      </c>
      <c r="D293" s="62" t="s">
        <v>316</v>
      </c>
      <c r="E293" s="62" t="s">
        <v>317</v>
      </c>
      <c r="F293" s="62" t="s">
        <v>318</v>
      </c>
      <c r="G293" s="61" t="s">
        <v>319</v>
      </c>
      <c r="H293" s="61" t="s">
        <v>320</v>
      </c>
      <c r="I293" s="61" t="s">
        <v>321</v>
      </c>
      <c r="J293" s="61" t="s">
        <v>322</v>
      </c>
      <c r="K293" s="61" t="s">
        <v>323</v>
      </c>
      <c r="L293" s="12"/>
    </row>
    <row r="294" spans="1:12" ht="43.5" customHeight="1">
      <c r="A294" s="43"/>
      <c r="B294" s="14" t="s">
        <v>40</v>
      </c>
      <c r="C294" s="40">
        <v>2.61</v>
      </c>
      <c r="D294" s="41">
        <v>0</v>
      </c>
      <c r="E294" s="41">
        <v>0.15151515151515152</v>
      </c>
      <c r="F294" s="41">
        <v>0.8484848484848485</v>
      </c>
      <c r="G294" s="46">
        <v>0</v>
      </c>
      <c r="H294" s="16">
        <v>0</v>
      </c>
      <c r="I294" s="16">
        <v>0.4</v>
      </c>
      <c r="J294" s="16">
        <v>2.24</v>
      </c>
      <c r="K294" s="16">
        <v>2.64</v>
      </c>
      <c r="L294" s="18"/>
    </row>
    <row r="295" spans="1:13" s="21" customFormat="1" ht="54.75" customHeight="1">
      <c r="A295" s="54"/>
      <c r="B295" s="58" t="s">
        <v>305</v>
      </c>
      <c r="C295" s="55">
        <v>2.61</v>
      </c>
      <c r="D295" s="56">
        <v>0</v>
      </c>
      <c r="E295" s="56">
        <v>0.15151515151515152</v>
      </c>
      <c r="F295" s="56">
        <v>0.8484848484848485</v>
      </c>
      <c r="G295" s="56">
        <v>0</v>
      </c>
      <c r="H295" s="57">
        <v>0</v>
      </c>
      <c r="I295" s="57">
        <v>0.4</v>
      </c>
      <c r="J295" s="57">
        <v>2.24</v>
      </c>
      <c r="K295" s="57">
        <v>2.64</v>
      </c>
      <c r="L295" s="20"/>
      <c r="M295"/>
    </row>
    <row r="296" spans="1:13" s="21" customFormat="1" ht="43.5" customHeight="1">
      <c r="A296"/>
      <c r="B296" s="2"/>
      <c r="C296" s="3"/>
      <c r="D296" s="3"/>
      <c r="E296" s="4"/>
      <c r="F296" s="3"/>
      <c r="G296" s="4"/>
      <c r="H296" s="4"/>
      <c r="I296" s="5"/>
      <c r="J296" s="4"/>
      <c r="K296" s="4"/>
      <c r="L296" s="5"/>
      <c r="M296"/>
    </row>
    <row r="297" spans="1:13" s="21" customFormat="1" ht="43.5" customHeight="1">
      <c r="A297" s="47" t="s">
        <v>362</v>
      </c>
      <c r="B297" s="48"/>
      <c r="C297" s="49"/>
      <c r="D297" s="49"/>
      <c r="E297" s="50"/>
      <c r="F297" s="49"/>
      <c r="G297" s="50"/>
      <c r="H297" s="50"/>
      <c r="I297" s="51"/>
      <c r="J297" s="50"/>
      <c r="K297" s="50"/>
      <c r="L297" s="5"/>
      <c r="M297"/>
    </row>
    <row r="298" spans="1:16" ht="12.75">
      <c r="A298" s="52"/>
      <c r="B298" s="48"/>
      <c r="C298" s="49"/>
      <c r="D298" s="49"/>
      <c r="E298" s="50"/>
      <c r="F298" s="49"/>
      <c r="G298" s="50"/>
      <c r="H298" s="50"/>
      <c r="I298" s="51"/>
      <c r="J298" s="50"/>
      <c r="K298" s="50"/>
      <c r="L298" s="5"/>
      <c r="N298" s="3"/>
      <c r="O298" s="6"/>
      <c r="P298" s="7"/>
    </row>
    <row r="299" spans="1:13" s="21" customFormat="1" ht="91.5" customHeight="1">
      <c r="A299" s="53"/>
      <c r="B299" s="63" t="s">
        <v>306</v>
      </c>
      <c r="C299" s="61" t="s">
        <v>315</v>
      </c>
      <c r="D299" s="62" t="s">
        <v>316</v>
      </c>
      <c r="E299" s="62" t="s">
        <v>317</v>
      </c>
      <c r="F299" s="62" t="s">
        <v>318</v>
      </c>
      <c r="G299" s="61" t="s">
        <v>319</v>
      </c>
      <c r="H299" s="61" t="s">
        <v>320</v>
      </c>
      <c r="I299" s="61" t="s">
        <v>321</v>
      </c>
      <c r="J299" s="61" t="s">
        <v>322</v>
      </c>
      <c r="K299" s="61" t="s">
        <v>323</v>
      </c>
      <c r="L299" s="5"/>
      <c r="M299"/>
    </row>
    <row r="300" spans="1:14" ht="43.5" customHeight="1">
      <c r="A300" s="43"/>
      <c r="B300" s="14" t="s">
        <v>40</v>
      </c>
      <c r="C300" s="68" t="s">
        <v>77</v>
      </c>
      <c r="D300" s="71" t="s">
        <v>77</v>
      </c>
      <c r="E300" s="71" t="s">
        <v>77</v>
      </c>
      <c r="F300" s="71" t="s">
        <v>77</v>
      </c>
      <c r="G300" s="59" t="s">
        <v>77</v>
      </c>
      <c r="H300" s="72" t="s">
        <v>77</v>
      </c>
      <c r="I300" s="72" t="s">
        <v>77</v>
      </c>
      <c r="J300" s="72" t="s">
        <v>77</v>
      </c>
      <c r="K300" s="72" t="s">
        <v>77</v>
      </c>
      <c r="L300" s="4"/>
      <c r="N300" s="7"/>
    </row>
    <row r="301" spans="1:13" s="21" customFormat="1" ht="54.75" customHeight="1">
      <c r="A301" s="54"/>
      <c r="B301" s="58" t="s">
        <v>305</v>
      </c>
      <c r="C301" s="69" t="s">
        <v>77</v>
      </c>
      <c r="D301" s="60" t="s">
        <v>77</v>
      </c>
      <c r="E301" s="60" t="s">
        <v>77</v>
      </c>
      <c r="F301" s="60" t="s">
        <v>77</v>
      </c>
      <c r="G301" s="60" t="s">
        <v>77</v>
      </c>
      <c r="H301" s="70" t="s">
        <v>77</v>
      </c>
      <c r="I301" s="70" t="s">
        <v>77</v>
      </c>
      <c r="J301" s="70" t="s">
        <v>77</v>
      </c>
      <c r="K301" s="70" t="s">
        <v>77</v>
      </c>
      <c r="L301" s="20"/>
      <c r="M301"/>
    </row>
    <row r="302" ht="43.5" customHeight="1"/>
    <row r="303" spans="1:16" ht="43.5" customHeight="1">
      <c r="A303" s="47" t="s">
        <v>363</v>
      </c>
      <c r="B303" s="48"/>
      <c r="C303" s="49"/>
      <c r="D303" s="49"/>
      <c r="E303" s="50"/>
      <c r="F303" s="49"/>
      <c r="G303" s="50"/>
      <c r="H303" s="50"/>
      <c r="I303" s="51"/>
      <c r="J303" s="50"/>
      <c r="K303" s="50"/>
      <c r="L303" s="5"/>
      <c r="M303" s="6"/>
      <c r="N303" s="3"/>
      <c r="O303" s="6"/>
      <c r="P303" s="7"/>
    </row>
    <row r="304" spans="1:16" ht="12.75">
      <c r="A304" s="52"/>
      <c r="B304" s="48"/>
      <c r="C304" s="49"/>
      <c r="D304" s="49"/>
      <c r="E304" s="50"/>
      <c r="F304" s="49"/>
      <c r="G304" s="50"/>
      <c r="H304" s="50"/>
      <c r="I304" s="51"/>
      <c r="J304" s="50"/>
      <c r="K304" s="50"/>
      <c r="L304" s="5"/>
      <c r="N304" s="3"/>
      <c r="O304" s="6"/>
      <c r="P304" s="7"/>
    </row>
    <row r="305" spans="1:12" ht="91.5" customHeight="1">
      <c r="A305" s="53"/>
      <c r="B305" s="63" t="s">
        <v>306</v>
      </c>
      <c r="C305" s="61" t="s">
        <v>315</v>
      </c>
      <c r="D305" s="62" t="s">
        <v>316</v>
      </c>
      <c r="E305" s="62" t="s">
        <v>317</v>
      </c>
      <c r="F305" s="62" t="s">
        <v>318</v>
      </c>
      <c r="G305" s="61" t="s">
        <v>319</v>
      </c>
      <c r="H305" s="61" t="s">
        <v>320</v>
      </c>
      <c r="I305" s="61" t="s">
        <v>321</v>
      </c>
      <c r="J305" s="61" t="s">
        <v>322</v>
      </c>
      <c r="K305" s="61" t="s">
        <v>323</v>
      </c>
      <c r="L305" s="12"/>
    </row>
    <row r="306" spans="1:12" ht="43.5" customHeight="1">
      <c r="A306" s="43"/>
      <c r="B306" s="14" t="s">
        <v>40</v>
      </c>
      <c r="C306" s="40">
        <v>2</v>
      </c>
      <c r="D306" s="41">
        <v>0</v>
      </c>
      <c r="E306" s="41">
        <v>0</v>
      </c>
      <c r="F306" s="41">
        <v>1</v>
      </c>
      <c r="G306" s="46">
        <v>0.3877551020408163</v>
      </c>
      <c r="H306" s="16">
        <v>0</v>
      </c>
      <c r="I306" s="16">
        <v>0</v>
      </c>
      <c r="J306" s="16">
        <v>14.7</v>
      </c>
      <c r="K306" s="16">
        <v>14.7</v>
      </c>
      <c r="L306" s="18"/>
    </row>
    <row r="307" spans="1:13" s="21" customFormat="1" ht="54.75" customHeight="1">
      <c r="A307" s="54"/>
      <c r="B307" s="58" t="s">
        <v>305</v>
      </c>
      <c r="C307" s="55">
        <v>2</v>
      </c>
      <c r="D307" s="56">
        <v>0</v>
      </c>
      <c r="E307" s="56">
        <v>0</v>
      </c>
      <c r="F307" s="56">
        <v>1</v>
      </c>
      <c r="G307" s="56">
        <v>0.3877551020408163</v>
      </c>
      <c r="H307" s="57">
        <v>0</v>
      </c>
      <c r="I307" s="57">
        <v>0</v>
      </c>
      <c r="J307" s="57">
        <v>14.7</v>
      </c>
      <c r="K307" s="57">
        <v>14.7</v>
      </c>
      <c r="L307" s="20"/>
      <c r="M307"/>
    </row>
    <row r="308" spans="1:13" s="21" customFormat="1" ht="43.5" customHeight="1">
      <c r="A308"/>
      <c r="B308" s="2"/>
      <c r="C308" s="3"/>
      <c r="D308" s="3"/>
      <c r="E308" s="4"/>
      <c r="F308" s="3"/>
      <c r="H308" s="4"/>
      <c r="I308" s="5"/>
      <c r="J308" s="4"/>
      <c r="K308" s="4"/>
      <c r="L308" s="5"/>
      <c r="M308"/>
    </row>
    <row r="309" spans="1:13" s="21" customFormat="1" ht="43.5" customHeight="1">
      <c r="A309" s="47" t="s">
        <v>364</v>
      </c>
      <c r="B309" s="48"/>
      <c r="C309" s="49"/>
      <c r="D309" s="49"/>
      <c r="E309" s="50"/>
      <c r="F309" s="49"/>
      <c r="G309" s="50"/>
      <c r="H309" s="50"/>
      <c r="I309" s="51"/>
      <c r="J309" s="50"/>
      <c r="K309" s="50"/>
      <c r="L309" s="5"/>
      <c r="M309"/>
    </row>
    <row r="310" spans="1:16" ht="12.75">
      <c r="A310" s="52"/>
      <c r="B310" s="48"/>
      <c r="C310" s="49"/>
      <c r="D310" s="49"/>
      <c r="E310" s="50"/>
      <c r="F310" s="49"/>
      <c r="G310" s="50"/>
      <c r="H310" s="50"/>
      <c r="I310" s="51"/>
      <c r="J310" s="50"/>
      <c r="K310" s="50"/>
      <c r="L310" s="5"/>
      <c r="N310" s="3"/>
      <c r="O310" s="6"/>
      <c r="P310" s="7"/>
    </row>
    <row r="311" spans="1:13" s="21" customFormat="1" ht="91.5" customHeight="1">
      <c r="A311" s="53"/>
      <c r="B311" s="63" t="s">
        <v>306</v>
      </c>
      <c r="C311" s="61" t="s">
        <v>315</v>
      </c>
      <c r="D311" s="62" t="s">
        <v>316</v>
      </c>
      <c r="E311" s="62" t="s">
        <v>317</v>
      </c>
      <c r="F311" s="62" t="s">
        <v>318</v>
      </c>
      <c r="G311" s="61" t="s">
        <v>319</v>
      </c>
      <c r="H311" s="61" t="s">
        <v>320</v>
      </c>
      <c r="I311" s="61" t="s">
        <v>321</v>
      </c>
      <c r="J311" s="61" t="s">
        <v>322</v>
      </c>
      <c r="K311" s="61" t="s">
        <v>323</v>
      </c>
      <c r="L311" s="5"/>
      <c r="M311"/>
    </row>
    <row r="312" spans="1:14" ht="43.5" customHeight="1">
      <c r="A312" s="43"/>
      <c r="B312" s="14" t="s">
        <v>40</v>
      </c>
      <c r="C312" s="68" t="s">
        <v>77</v>
      </c>
      <c r="D312" s="71" t="s">
        <v>77</v>
      </c>
      <c r="E312" s="71" t="s">
        <v>77</v>
      </c>
      <c r="F312" s="71" t="s">
        <v>77</v>
      </c>
      <c r="G312" s="59" t="s">
        <v>77</v>
      </c>
      <c r="H312" s="72" t="s">
        <v>77</v>
      </c>
      <c r="I312" s="72" t="s">
        <v>77</v>
      </c>
      <c r="J312" s="72" t="s">
        <v>77</v>
      </c>
      <c r="K312" s="72" t="s">
        <v>77</v>
      </c>
      <c r="L312" s="4"/>
      <c r="N312" s="7"/>
    </row>
    <row r="313" spans="1:13" s="21" customFormat="1" ht="54.75" customHeight="1">
      <c r="A313" s="54"/>
      <c r="B313" s="58" t="s">
        <v>305</v>
      </c>
      <c r="C313" s="69" t="s">
        <v>77</v>
      </c>
      <c r="D313" s="60" t="s">
        <v>77</v>
      </c>
      <c r="E313" s="60" t="s">
        <v>77</v>
      </c>
      <c r="F313" s="60" t="s">
        <v>77</v>
      </c>
      <c r="G313" s="60" t="s">
        <v>77</v>
      </c>
      <c r="H313" s="70" t="s">
        <v>77</v>
      </c>
      <c r="I313" s="70" t="s">
        <v>77</v>
      </c>
      <c r="J313" s="70" t="s">
        <v>77</v>
      </c>
      <c r="K313" s="70" t="s">
        <v>77</v>
      </c>
      <c r="L313" s="20"/>
      <c r="M313"/>
    </row>
    <row r="314" ht="43.5" customHeight="1"/>
    <row r="315" spans="1:16" ht="43.5" customHeight="1">
      <c r="A315" s="47" t="s">
        <v>365</v>
      </c>
      <c r="B315" s="48"/>
      <c r="C315" s="49"/>
      <c r="D315" s="49"/>
      <c r="E315" s="50"/>
      <c r="F315" s="49"/>
      <c r="G315" s="50"/>
      <c r="H315" s="50"/>
      <c r="I315" s="51"/>
      <c r="J315" s="50"/>
      <c r="K315" s="50"/>
      <c r="L315" s="5"/>
      <c r="M315" s="6"/>
      <c r="N315" s="3"/>
      <c r="O315" s="6"/>
      <c r="P315" s="7"/>
    </row>
    <row r="316" spans="1:16" ht="12.75">
      <c r="A316" s="52"/>
      <c r="B316" s="48"/>
      <c r="C316" s="49"/>
      <c r="D316" s="49"/>
      <c r="E316" s="50"/>
      <c r="F316" s="49"/>
      <c r="G316" s="50"/>
      <c r="H316" s="50"/>
      <c r="I316" s="51"/>
      <c r="J316" s="50"/>
      <c r="K316" s="50"/>
      <c r="L316" s="5"/>
      <c r="N316" s="3"/>
      <c r="O316" s="6"/>
      <c r="P316" s="7"/>
    </row>
    <row r="317" spans="1:12" ht="91.5" customHeight="1">
      <c r="A317" s="53"/>
      <c r="B317" s="63" t="s">
        <v>306</v>
      </c>
      <c r="C317" s="61" t="s">
        <v>315</v>
      </c>
      <c r="D317" s="62" t="s">
        <v>316</v>
      </c>
      <c r="E317" s="62" t="s">
        <v>317</v>
      </c>
      <c r="F317" s="62" t="s">
        <v>318</v>
      </c>
      <c r="G317" s="61" t="s">
        <v>319</v>
      </c>
      <c r="H317" s="61" t="s">
        <v>320</v>
      </c>
      <c r="I317" s="61" t="s">
        <v>321</v>
      </c>
      <c r="J317" s="61" t="s">
        <v>322</v>
      </c>
      <c r="K317" s="61" t="s">
        <v>323</v>
      </c>
      <c r="L317" s="12"/>
    </row>
    <row r="318" spans="1:12" ht="43.5" customHeight="1">
      <c r="A318" s="43">
        <v>1</v>
      </c>
      <c r="B318" s="14" t="s">
        <v>276</v>
      </c>
      <c r="C318" s="40">
        <v>2.39</v>
      </c>
      <c r="D318" s="41">
        <v>0</v>
      </c>
      <c r="E318" s="41">
        <v>0.09831460674157301</v>
      </c>
      <c r="F318" s="41">
        <v>0.901685393258427</v>
      </c>
      <c r="G318" s="46">
        <v>0.13342696629213482</v>
      </c>
      <c r="H318" s="16">
        <v>0</v>
      </c>
      <c r="I318" s="16">
        <v>1.4</v>
      </c>
      <c r="J318" s="16">
        <v>12.840000000000002</v>
      </c>
      <c r="K318" s="16">
        <v>14.240000000000002</v>
      </c>
      <c r="L318" s="18"/>
    </row>
    <row r="319" spans="1:12" ht="43.5" customHeight="1">
      <c r="A319" s="43"/>
      <c r="B319" s="14" t="s">
        <v>40</v>
      </c>
      <c r="C319" s="40">
        <v>2.15</v>
      </c>
      <c r="D319" s="41">
        <v>0</v>
      </c>
      <c r="E319" s="41">
        <v>0.03684210526315789</v>
      </c>
      <c r="F319" s="41">
        <v>0.9631578947368421</v>
      </c>
      <c r="G319" s="46">
        <v>0.17894736842105266</v>
      </c>
      <c r="H319" s="16">
        <v>0</v>
      </c>
      <c r="I319" s="16">
        <v>0.7</v>
      </c>
      <c r="J319" s="16">
        <v>18.3</v>
      </c>
      <c r="K319" s="16">
        <v>19</v>
      </c>
      <c r="L319" s="18"/>
    </row>
    <row r="320" spans="1:13" s="21" customFormat="1" ht="54.75" customHeight="1">
      <c r="A320" s="54"/>
      <c r="B320" s="58" t="s">
        <v>305</v>
      </c>
      <c r="C320" s="55">
        <v>2.25</v>
      </c>
      <c r="D320" s="56">
        <v>0</v>
      </c>
      <c r="E320" s="56">
        <v>0.0631768953068592</v>
      </c>
      <c r="F320" s="56">
        <v>0.9368231046931408</v>
      </c>
      <c r="G320" s="56">
        <v>0.15944645006016847</v>
      </c>
      <c r="H320" s="57">
        <v>0</v>
      </c>
      <c r="I320" s="57">
        <v>2.1</v>
      </c>
      <c r="J320" s="57">
        <v>31.14</v>
      </c>
      <c r="K320" s="57">
        <v>33.24</v>
      </c>
      <c r="L320" s="20"/>
      <c r="M320"/>
    </row>
    <row r="321" spans="1:13" s="21" customFormat="1" ht="43.5" customHeight="1">
      <c r="A321"/>
      <c r="B321" s="2"/>
      <c r="C321" s="3"/>
      <c r="D321" s="3"/>
      <c r="E321" s="4"/>
      <c r="F321" s="3"/>
      <c r="G321" s="4"/>
      <c r="H321" s="4"/>
      <c r="I321" s="5"/>
      <c r="J321" s="4"/>
      <c r="K321" s="4"/>
      <c r="L321" s="5"/>
      <c r="M321"/>
    </row>
    <row r="322" spans="1:13" s="21" customFormat="1" ht="43.5" customHeight="1">
      <c r="A322" s="47" t="s">
        <v>366</v>
      </c>
      <c r="B322" s="48"/>
      <c r="C322" s="49"/>
      <c r="D322" s="49"/>
      <c r="E322" s="50"/>
      <c r="F322" s="49"/>
      <c r="G322" s="50"/>
      <c r="H322" s="50"/>
      <c r="I322" s="51"/>
      <c r="J322" s="50"/>
      <c r="K322" s="50"/>
      <c r="L322" s="5"/>
      <c r="M322"/>
    </row>
    <row r="323" spans="1:16" ht="12.75">
      <c r="A323" s="52"/>
      <c r="B323" s="48"/>
      <c r="C323" s="49"/>
      <c r="D323" s="49"/>
      <c r="E323" s="50"/>
      <c r="F323" s="49"/>
      <c r="G323" s="50"/>
      <c r="H323" s="50"/>
      <c r="I323" s="51"/>
      <c r="J323" s="50"/>
      <c r="K323" s="50"/>
      <c r="L323" s="5"/>
      <c r="N323" s="3"/>
      <c r="O323" s="6"/>
      <c r="P323" s="7"/>
    </row>
    <row r="324" spans="1:13" s="21" customFormat="1" ht="91.5" customHeight="1">
      <c r="A324" s="53"/>
      <c r="B324" s="63" t="s">
        <v>306</v>
      </c>
      <c r="C324" s="61" t="s">
        <v>315</v>
      </c>
      <c r="D324" s="62" t="s">
        <v>316</v>
      </c>
      <c r="E324" s="62" t="s">
        <v>317</v>
      </c>
      <c r="F324" s="62" t="s">
        <v>318</v>
      </c>
      <c r="G324" s="61" t="s">
        <v>319</v>
      </c>
      <c r="H324" s="61" t="s">
        <v>320</v>
      </c>
      <c r="I324" s="61" t="s">
        <v>321</v>
      </c>
      <c r="J324" s="61" t="s">
        <v>322</v>
      </c>
      <c r="K324" s="61" t="s">
        <v>323</v>
      </c>
      <c r="L324" s="5"/>
      <c r="M324"/>
    </row>
    <row r="325" spans="1:14" ht="43.5" customHeight="1">
      <c r="A325" s="43"/>
      <c r="B325" s="14" t="s">
        <v>40</v>
      </c>
      <c r="C325" s="68" t="s">
        <v>77</v>
      </c>
      <c r="D325" s="71" t="s">
        <v>77</v>
      </c>
      <c r="E325" s="71" t="s">
        <v>77</v>
      </c>
      <c r="F325" s="71" t="s">
        <v>77</v>
      </c>
      <c r="G325" s="59" t="s">
        <v>77</v>
      </c>
      <c r="H325" s="72" t="s">
        <v>77</v>
      </c>
      <c r="I325" s="72" t="s">
        <v>77</v>
      </c>
      <c r="J325" s="72" t="s">
        <v>77</v>
      </c>
      <c r="K325" s="72" t="s">
        <v>77</v>
      </c>
      <c r="L325" s="4"/>
      <c r="N325" s="7"/>
    </row>
    <row r="326" spans="1:13" s="21" customFormat="1" ht="54.75" customHeight="1">
      <c r="A326" s="54"/>
      <c r="B326" s="58" t="s">
        <v>305</v>
      </c>
      <c r="C326" s="69" t="s">
        <v>77</v>
      </c>
      <c r="D326" s="60" t="s">
        <v>77</v>
      </c>
      <c r="E326" s="60" t="s">
        <v>77</v>
      </c>
      <c r="F326" s="60" t="s">
        <v>77</v>
      </c>
      <c r="G326" s="60" t="s">
        <v>77</v>
      </c>
      <c r="H326" s="70" t="s">
        <v>77</v>
      </c>
      <c r="I326" s="70" t="s">
        <v>77</v>
      </c>
      <c r="J326" s="70" t="s">
        <v>77</v>
      </c>
      <c r="K326" s="70" t="s">
        <v>77</v>
      </c>
      <c r="L326" s="20"/>
      <c r="M326"/>
    </row>
    <row r="327" ht="43.5" customHeight="1"/>
    <row r="328" spans="1:16" ht="43.5" customHeight="1">
      <c r="A328" s="47" t="s">
        <v>367</v>
      </c>
      <c r="B328" s="48"/>
      <c r="C328" s="49"/>
      <c r="D328" s="49"/>
      <c r="E328" s="50"/>
      <c r="F328" s="49"/>
      <c r="G328" s="50"/>
      <c r="H328" s="50"/>
      <c r="I328" s="51"/>
      <c r="J328" s="50"/>
      <c r="K328" s="50"/>
      <c r="L328" s="5"/>
      <c r="M328" s="6"/>
      <c r="N328" s="3"/>
      <c r="O328" s="6"/>
      <c r="P328" s="7"/>
    </row>
    <row r="329" spans="1:16" ht="12.75">
      <c r="A329" s="52"/>
      <c r="B329" s="48"/>
      <c r="C329" s="49"/>
      <c r="D329" s="49"/>
      <c r="E329" s="50"/>
      <c r="F329" s="49"/>
      <c r="G329" s="50"/>
      <c r="H329" s="50"/>
      <c r="I329" s="51"/>
      <c r="J329" s="50"/>
      <c r="K329" s="50"/>
      <c r="L329" s="5"/>
      <c r="N329" s="3"/>
      <c r="O329" s="6"/>
      <c r="P329" s="7"/>
    </row>
    <row r="330" spans="1:12" ht="91.5" customHeight="1">
      <c r="A330" s="53"/>
      <c r="B330" s="63" t="s">
        <v>306</v>
      </c>
      <c r="C330" s="61" t="s">
        <v>315</v>
      </c>
      <c r="D330" s="62" t="s">
        <v>316</v>
      </c>
      <c r="E330" s="62" t="s">
        <v>317</v>
      </c>
      <c r="F330" s="62" t="s">
        <v>318</v>
      </c>
      <c r="G330" s="61" t="s">
        <v>319</v>
      </c>
      <c r="H330" s="61" t="s">
        <v>320</v>
      </c>
      <c r="I330" s="61" t="s">
        <v>321</v>
      </c>
      <c r="J330" s="61" t="s">
        <v>322</v>
      </c>
      <c r="K330" s="61" t="s">
        <v>323</v>
      </c>
      <c r="L330" s="12"/>
    </row>
    <row r="331" spans="1:12" ht="43.5" customHeight="1">
      <c r="A331" s="43"/>
      <c r="B331" s="14" t="s">
        <v>40</v>
      </c>
      <c r="C331" s="46" t="s">
        <v>415</v>
      </c>
      <c r="D331" s="46" t="s">
        <v>415</v>
      </c>
      <c r="E331" s="46" t="s">
        <v>415</v>
      </c>
      <c r="F331" s="46" t="s">
        <v>415</v>
      </c>
      <c r="G331" s="46" t="s">
        <v>415</v>
      </c>
      <c r="H331" s="16">
        <v>0</v>
      </c>
      <c r="I331" s="16">
        <v>0</v>
      </c>
      <c r="J331" s="16">
        <v>0</v>
      </c>
      <c r="K331" s="16">
        <v>0</v>
      </c>
      <c r="L331" s="18"/>
    </row>
    <row r="332" spans="1:13" s="21" customFormat="1" ht="54.75" customHeight="1">
      <c r="A332" s="54"/>
      <c r="B332" s="58" t="s">
        <v>305</v>
      </c>
      <c r="C332" s="73" t="s">
        <v>415</v>
      </c>
      <c r="D332" s="73" t="s">
        <v>415</v>
      </c>
      <c r="E332" s="73" t="s">
        <v>415</v>
      </c>
      <c r="F332" s="73" t="s">
        <v>415</v>
      </c>
      <c r="G332" s="73" t="s">
        <v>415</v>
      </c>
      <c r="H332" s="57">
        <v>0</v>
      </c>
      <c r="I332" s="57">
        <v>0</v>
      </c>
      <c r="J332" s="57">
        <v>0</v>
      </c>
      <c r="K332" s="57">
        <v>0</v>
      </c>
      <c r="L332" s="20"/>
      <c r="M332"/>
    </row>
    <row r="333" spans="1:13" s="21" customFormat="1" ht="43.5" customHeight="1">
      <c r="A333"/>
      <c r="B333" s="2"/>
      <c r="C333" s="3"/>
      <c r="D333" s="3"/>
      <c r="E333" s="4"/>
      <c r="F333" s="3"/>
      <c r="G333" s="4"/>
      <c r="H333" s="4"/>
      <c r="I333" s="5"/>
      <c r="J333" s="4"/>
      <c r="K333" s="4"/>
      <c r="L333" s="5"/>
      <c r="M333"/>
    </row>
    <row r="334" spans="1:13" s="21" customFormat="1" ht="43.5" customHeight="1">
      <c r="A334" s="47" t="s">
        <v>368</v>
      </c>
      <c r="B334" s="48"/>
      <c r="C334" s="49"/>
      <c r="D334" s="49"/>
      <c r="E334" s="50"/>
      <c r="F334" s="49"/>
      <c r="G334" s="50"/>
      <c r="H334" s="50"/>
      <c r="I334" s="51"/>
      <c r="J334" s="50"/>
      <c r="K334" s="50"/>
      <c r="L334" s="5"/>
      <c r="M334"/>
    </row>
    <row r="335" spans="1:16" ht="12.75">
      <c r="A335" s="52"/>
      <c r="B335" s="48"/>
      <c r="C335" s="49"/>
      <c r="D335" s="49"/>
      <c r="E335" s="50"/>
      <c r="F335" s="49"/>
      <c r="G335" s="50"/>
      <c r="H335" s="50"/>
      <c r="I335" s="51"/>
      <c r="J335" s="50"/>
      <c r="K335" s="50"/>
      <c r="L335" s="5"/>
      <c r="N335" s="3"/>
      <c r="O335" s="6"/>
      <c r="P335" s="7"/>
    </row>
    <row r="336" spans="1:13" s="21" customFormat="1" ht="91.5" customHeight="1">
      <c r="A336" s="53"/>
      <c r="B336" s="63" t="s">
        <v>306</v>
      </c>
      <c r="C336" s="61" t="s">
        <v>315</v>
      </c>
      <c r="D336" s="62" t="s">
        <v>316</v>
      </c>
      <c r="E336" s="62" t="s">
        <v>317</v>
      </c>
      <c r="F336" s="62" t="s">
        <v>318</v>
      </c>
      <c r="G336" s="61" t="s">
        <v>319</v>
      </c>
      <c r="H336" s="61" t="s">
        <v>320</v>
      </c>
      <c r="I336" s="61" t="s">
        <v>321</v>
      </c>
      <c r="J336" s="61" t="s">
        <v>322</v>
      </c>
      <c r="K336" s="61" t="s">
        <v>323</v>
      </c>
      <c r="L336" s="5"/>
      <c r="M336"/>
    </row>
    <row r="337" spans="1:14" ht="43.5" customHeight="1">
      <c r="A337" s="43"/>
      <c r="B337" s="14" t="s">
        <v>40</v>
      </c>
      <c r="C337" s="68" t="s">
        <v>77</v>
      </c>
      <c r="D337" s="71" t="s">
        <v>77</v>
      </c>
      <c r="E337" s="71" t="s">
        <v>77</v>
      </c>
      <c r="F337" s="71" t="s">
        <v>77</v>
      </c>
      <c r="G337" s="59" t="s">
        <v>77</v>
      </c>
      <c r="H337" s="72" t="s">
        <v>77</v>
      </c>
      <c r="I337" s="72" t="s">
        <v>77</v>
      </c>
      <c r="J337" s="72" t="s">
        <v>77</v>
      </c>
      <c r="K337" s="72" t="s">
        <v>77</v>
      </c>
      <c r="L337" s="4"/>
      <c r="N337" s="7"/>
    </row>
    <row r="338" spans="1:13" s="21" customFormat="1" ht="54.75" customHeight="1">
      <c r="A338" s="54"/>
      <c r="B338" s="58" t="s">
        <v>305</v>
      </c>
      <c r="C338" s="69" t="s">
        <v>77</v>
      </c>
      <c r="D338" s="60" t="s">
        <v>77</v>
      </c>
      <c r="E338" s="60" t="s">
        <v>77</v>
      </c>
      <c r="F338" s="60" t="s">
        <v>77</v>
      </c>
      <c r="G338" s="60" t="s">
        <v>77</v>
      </c>
      <c r="H338" s="70" t="s">
        <v>77</v>
      </c>
      <c r="I338" s="70" t="s">
        <v>77</v>
      </c>
      <c r="J338" s="70" t="s">
        <v>77</v>
      </c>
      <c r="K338" s="70" t="s">
        <v>77</v>
      </c>
      <c r="L338" s="20"/>
      <c r="M338"/>
    </row>
    <row r="339" ht="43.5" customHeight="1"/>
    <row r="340" spans="1:16" ht="43.5" customHeight="1">
      <c r="A340" s="47" t="s">
        <v>325</v>
      </c>
      <c r="B340" s="48"/>
      <c r="C340" s="49"/>
      <c r="D340" s="49"/>
      <c r="E340" s="50"/>
      <c r="F340" s="49"/>
      <c r="G340" s="50"/>
      <c r="H340" s="50"/>
      <c r="I340" s="51"/>
      <c r="J340" s="50"/>
      <c r="K340" s="50"/>
      <c r="L340" s="5"/>
      <c r="M340" s="6"/>
      <c r="N340" s="3"/>
      <c r="O340" s="6"/>
      <c r="P340" s="7"/>
    </row>
    <row r="341" spans="1:16" ht="12.75">
      <c r="A341" s="52"/>
      <c r="B341" s="48"/>
      <c r="C341" s="49"/>
      <c r="D341" s="49"/>
      <c r="E341" s="50"/>
      <c r="F341" s="49"/>
      <c r="G341" s="50"/>
      <c r="H341" s="50"/>
      <c r="I341" s="51"/>
      <c r="J341" s="50"/>
      <c r="K341" s="50"/>
      <c r="L341" s="5"/>
      <c r="N341" s="3"/>
      <c r="O341" s="6"/>
      <c r="P341" s="7"/>
    </row>
    <row r="342" spans="1:12" ht="91.5" customHeight="1">
      <c r="A342" s="53"/>
      <c r="B342" s="63" t="s">
        <v>306</v>
      </c>
      <c r="C342" s="61" t="s">
        <v>315</v>
      </c>
      <c r="D342" s="62" t="s">
        <v>316</v>
      </c>
      <c r="E342" s="62" t="s">
        <v>317</v>
      </c>
      <c r="F342" s="62" t="s">
        <v>318</v>
      </c>
      <c r="G342" s="61" t="s">
        <v>319</v>
      </c>
      <c r="H342" s="61" t="s">
        <v>320</v>
      </c>
      <c r="I342" s="61" t="s">
        <v>321</v>
      </c>
      <c r="J342" s="61" t="s">
        <v>322</v>
      </c>
      <c r="K342" s="61" t="s">
        <v>323</v>
      </c>
      <c r="L342" s="12"/>
    </row>
    <row r="343" spans="1:12" ht="43.5" customHeight="1">
      <c r="A343" s="43"/>
      <c r="B343" s="14" t="s">
        <v>40</v>
      </c>
      <c r="C343" s="40">
        <v>3.5</v>
      </c>
      <c r="D343" s="41">
        <v>0.125</v>
      </c>
      <c r="E343" s="41">
        <v>0.125</v>
      </c>
      <c r="F343" s="41">
        <v>0.75</v>
      </c>
      <c r="G343" s="46">
        <v>0.125</v>
      </c>
      <c r="H343" s="16">
        <v>1</v>
      </c>
      <c r="I343" s="16">
        <v>1</v>
      </c>
      <c r="J343" s="16">
        <v>6</v>
      </c>
      <c r="K343" s="16">
        <v>8</v>
      </c>
      <c r="L343" s="18"/>
    </row>
    <row r="344" spans="1:13" s="21" customFormat="1" ht="54.75" customHeight="1">
      <c r="A344" s="54"/>
      <c r="B344" s="58" t="s">
        <v>305</v>
      </c>
      <c r="C344" s="55">
        <v>3.5</v>
      </c>
      <c r="D344" s="56">
        <v>0.125</v>
      </c>
      <c r="E344" s="56">
        <v>0.125</v>
      </c>
      <c r="F344" s="56">
        <v>0.75</v>
      </c>
      <c r="G344" s="56">
        <v>0.125</v>
      </c>
      <c r="H344" s="57">
        <v>1</v>
      </c>
      <c r="I344" s="57">
        <v>1</v>
      </c>
      <c r="J344" s="57">
        <v>6</v>
      </c>
      <c r="K344" s="57">
        <v>8</v>
      </c>
      <c r="L344" s="20"/>
      <c r="M344"/>
    </row>
    <row r="345" spans="1:13" s="21" customFormat="1" ht="43.5" customHeight="1">
      <c r="A345"/>
      <c r="B345" s="2"/>
      <c r="C345" s="3"/>
      <c r="D345" s="3"/>
      <c r="E345" s="4"/>
      <c r="F345" s="3"/>
      <c r="G345" s="4"/>
      <c r="H345" s="4"/>
      <c r="I345" s="5"/>
      <c r="J345" s="4"/>
      <c r="K345" s="4"/>
      <c r="L345" s="5"/>
      <c r="M345"/>
    </row>
    <row r="346" spans="1:13" s="21" customFormat="1" ht="43.5" customHeight="1">
      <c r="A346" s="47" t="s">
        <v>369</v>
      </c>
      <c r="B346" s="48"/>
      <c r="C346" s="49"/>
      <c r="D346" s="49"/>
      <c r="E346" s="50"/>
      <c r="F346" s="49"/>
      <c r="G346" s="50"/>
      <c r="H346" s="50"/>
      <c r="I346" s="51"/>
      <c r="J346" s="50"/>
      <c r="K346" s="50"/>
      <c r="L346" s="5"/>
      <c r="M346"/>
    </row>
    <row r="347" spans="1:16" ht="12.75">
      <c r="A347" s="52"/>
      <c r="B347" s="48"/>
      <c r="C347" s="49"/>
      <c r="D347" s="49"/>
      <c r="E347" s="50"/>
      <c r="F347" s="49"/>
      <c r="G347" s="50"/>
      <c r="H347" s="50"/>
      <c r="I347" s="51"/>
      <c r="J347" s="50"/>
      <c r="K347" s="50"/>
      <c r="L347" s="5"/>
      <c r="N347" s="3"/>
      <c r="O347" s="6"/>
      <c r="P347" s="7"/>
    </row>
    <row r="348" spans="1:13" s="21" customFormat="1" ht="90" customHeight="1">
      <c r="A348" s="53"/>
      <c r="B348" s="63" t="s">
        <v>306</v>
      </c>
      <c r="C348" s="61" t="s">
        <v>315</v>
      </c>
      <c r="D348" s="62" t="s">
        <v>316</v>
      </c>
      <c r="E348" s="62" t="s">
        <v>317</v>
      </c>
      <c r="F348" s="62" t="s">
        <v>318</v>
      </c>
      <c r="G348" s="61" t="s">
        <v>319</v>
      </c>
      <c r="H348" s="61" t="s">
        <v>320</v>
      </c>
      <c r="I348" s="61" t="s">
        <v>321</v>
      </c>
      <c r="J348" s="61" t="s">
        <v>322</v>
      </c>
      <c r="K348" s="61" t="s">
        <v>323</v>
      </c>
      <c r="L348" s="5"/>
      <c r="M348"/>
    </row>
    <row r="349" spans="1:14" ht="43.5" customHeight="1">
      <c r="A349" s="43"/>
      <c r="B349" s="14" t="s">
        <v>40</v>
      </c>
      <c r="C349" s="40">
        <v>2.45</v>
      </c>
      <c r="D349" s="41">
        <v>0</v>
      </c>
      <c r="E349" s="41">
        <v>0.11363636363636363</v>
      </c>
      <c r="F349" s="41">
        <v>0.8863636363636362</v>
      </c>
      <c r="G349" s="59" t="s">
        <v>304</v>
      </c>
      <c r="H349" s="16">
        <v>0</v>
      </c>
      <c r="I349" s="16">
        <v>1</v>
      </c>
      <c r="J349" s="16">
        <v>7.8</v>
      </c>
      <c r="K349" s="16">
        <v>8.8</v>
      </c>
      <c r="L349" s="4"/>
      <c r="N349" s="7"/>
    </row>
    <row r="350" spans="1:13" s="21" customFormat="1" ht="54.75" customHeight="1">
      <c r="A350" s="54"/>
      <c r="B350" s="58" t="s">
        <v>305</v>
      </c>
      <c r="C350" s="55">
        <v>2.45</v>
      </c>
      <c r="D350" s="56">
        <v>0</v>
      </c>
      <c r="E350" s="56">
        <v>0.11363636363636363</v>
      </c>
      <c r="F350" s="56">
        <v>0.8863636363636362</v>
      </c>
      <c r="G350" s="60" t="s">
        <v>304</v>
      </c>
      <c r="H350" s="57">
        <v>0</v>
      </c>
      <c r="I350" s="57">
        <v>1</v>
      </c>
      <c r="J350" s="57">
        <v>7.8</v>
      </c>
      <c r="K350" s="57">
        <v>8.8</v>
      </c>
      <c r="L350" s="20"/>
      <c r="M350"/>
    </row>
    <row r="351" ht="43.5" customHeight="1"/>
    <row r="352" spans="1:16" ht="43.5" customHeight="1">
      <c r="A352" s="47" t="s">
        <v>370</v>
      </c>
      <c r="B352" s="48"/>
      <c r="C352" s="49"/>
      <c r="D352" s="49"/>
      <c r="E352" s="50"/>
      <c r="F352" s="49"/>
      <c r="G352" s="50"/>
      <c r="H352" s="50"/>
      <c r="I352" s="51"/>
      <c r="J352" s="50"/>
      <c r="K352" s="50"/>
      <c r="L352" s="5"/>
      <c r="M352" s="6"/>
      <c r="N352" s="3"/>
      <c r="O352" s="6"/>
      <c r="P352" s="7"/>
    </row>
    <row r="353" spans="1:16" ht="12.75">
      <c r="A353" s="52"/>
      <c r="B353" s="48"/>
      <c r="C353" s="49"/>
      <c r="D353" s="49"/>
      <c r="E353" s="50"/>
      <c r="F353" s="49"/>
      <c r="G353" s="50"/>
      <c r="H353" s="50"/>
      <c r="I353" s="51"/>
      <c r="J353" s="50"/>
      <c r="K353" s="50"/>
      <c r="L353" s="5"/>
      <c r="N353" s="3"/>
      <c r="O353" s="6"/>
      <c r="P353" s="7"/>
    </row>
    <row r="354" spans="1:12" ht="91.5" customHeight="1">
      <c r="A354" s="53"/>
      <c r="B354" s="63" t="s">
        <v>306</v>
      </c>
      <c r="C354" s="61" t="s">
        <v>315</v>
      </c>
      <c r="D354" s="62" t="s">
        <v>316</v>
      </c>
      <c r="E354" s="62" t="s">
        <v>317</v>
      </c>
      <c r="F354" s="62" t="s">
        <v>318</v>
      </c>
      <c r="G354" s="61" t="s">
        <v>319</v>
      </c>
      <c r="H354" s="61" t="s">
        <v>320</v>
      </c>
      <c r="I354" s="61" t="s">
        <v>321</v>
      </c>
      <c r="J354" s="61" t="s">
        <v>322</v>
      </c>
      <c r="K354" s="61" t="s">
        <v>323</v>
      </c>
      <c r="L354" s="12"/>
    </row>
    <row r="355" spans="1:12" ht="43.5" customHeight="1">
      <c r="A355" s="43">
        <v>1</v>
      </c>
      <c r="B355" s="14" t="s">
        <v>277</v>
      </c>
      <c r="C355" s="40">
        <v>2</v>
      </c>
      <c r="D355" s="41">
        <v>0</v>
      </c>
      <c r="E355" s="41">
        <v>0</v>
      </c>
      <c r="F355" s="41">
        <v>1</v>
      </c>
      <c r="G355" s="46">
        <v>0.3870967741935484</v>
      </c>
      <c r="H355" s="16">
        <v>0</v>
      </c>
      <c r="I355" s="16">
        <v>0</v>
      </c>
      <c r="J355" s="16">
        <v>7.75</v>
      </c>
      <c r="K355" s="16">
        <v>7.75</v>
      </c>
      <c r="L355" s="18"/>
    </row>
    <row r="356" spans="1:12" ht="43.5" customHeight="1">
      <c r="A356" s="43"/>
      <c r="B356" s="14" t="s">
        <v>40</v>
      </c>
      <c r="C356" s="40">
        <v>3.71</v>
      </c>
      <c r="D356" s="41">
        <v>0</v>
      </c>
      <c r="E356" s="41">
        <v>0.42857142857142855</v>
      </c>
      <c r="F356" s="41">
        <v>0.5714285714285714</v>
      </c>
      <c r="G356" s="46">
        <v>0.14285714285714285</v>
      </c>
      <c r="H356" s="16">
        <v>0</v>
      </c>
      <c r="I356" s="16">
        <v>3</v>
      </c>
      <c r="J356" s="16">
        <v>4</v>
      </c>
      <c r="K356" s="16">
        <v>7</v>
      </c>
      <c r="L356" s="18"/>
    </row>
    <row r="357" spans="1:13" s="21" customFormat="1" ht="54.75" customHeight="1">
      <c r="A357" s="54"/>
      <c r="B357" s="58" t="s">
        <v>305</v>
      </c>
      <c r="C357" s="55">
        <v>2.81</v>
      </c>
      <c r="D357" s="56">
        <v>0</v>
      </c>
      <c r="E357" s="56">
        <v>0.2033898305084746</v>
      </c>
      <c r="F357" s="56">
        <v>0.7966101694915254</v>
      </c>
      <c r="G357" s="56">
        <v>0.2711864406779661</v>
      </c>
      <c r="H357" s="57">
        <v>0</v>
      </c>
      <c r="I357" s="57">
        <v>3</v>
      </c>
      <c r="J357" s="57">
        <v>11.75</v>
      </c>
      <c r="K357" s="57">
        <v>14.75</v>
      </c>
      <c r="L357" s="20"/>
      <c r="M357"/>
    </row>
    <row r="358" spans="1:13" s="21" customFormat="1" ht="43.5" customHeight="1">
      <c r="A358"/>
      <c r="B358" s="2"/>
      <c r="C358" s="3"/>
      <c r="D358" s="3"/>
      <c r="E358" s="4"/>
      <c r="F358" s="3"/>
      <c r="G358" s="4"/>
      <c r="H358" s="4"/>
      <c r="I358" s="5"/>
      <c r="J358" s="4"/>
      <c r="K358" s="4"/>
      <c r="L358" s="5"/>
      <c r="M358"/>
    </row>
    <row r="359" spans="1:13" s="21" customFormat="1" ht="43.5" customHeight="1">
      <c r="A359" s="47" t="s">
        <v>371</v>
      </c>
      <c r="B359" s="48"/>
      <c r="C359" s="49"/>
      <c r="D359" s="49"/>
      <c r="E359" s="50"/>
      <c r="F359" s="49"/>
      <c r="G359" s="50"/>
      <c r="H359" s="50"/>
      <c r="I359" s="51"/>
      <c r="J359" s="50"/>
      <c r="K359" s="50"/>
      <c r="L359" s="5"/>
      <c r="M359"/>
    </row>
    <row r="360" spans="1:16" ht="12.75">
      <c r="A360" s="52"/>
      <c r="B360" s="48"/>
      <c r="C360" s="49"/>
      <c r="D360" s="49"/>
      <c r="E360" s="50"/>
      <c r="F360" s="49"/>
      <c r="G360" s="50"/>
      <c r="H360" s="50"/>
      <c r="I360" s="51"/>
      <c r="J360" s="50"/>
      <c r="K360" s="50"/>
      <c r="L360" s="5"/>
      <c r="N360" s="3"/>
      <c r="O360" s="6"/>
      <c r="P360" s="7"/>
    </row>
    <row r="361" spans="1:13" s="21" customFormat="1" ht="91.5" customHeight="1">
      <c r="A361" s="53"/>
      <c r="B361" s="63" t="s">
        <v>306</v>
      </c>
      <c r="C361" s="61" t="s">
        <v>315</v>
      </c>
      <c r="D361" s="62" t="s">
        <v>316</v>
      </c>
      <c r="E361" s="62" t="s">
        <v>317</v>
      </c>
      <c r="F361" s="62" t="s">
        <v>318</v>
      </c>
      <c r="G361" s="61" t="s">
        <v>319</v>
      </c>
      <c r="H361" s="61" t="s">
        <v>320</v>
      </c>
      <c r="I361" s="61" t="s">
        <v>321</v>
      </c>
      <c r="J361" s="61" t="s">
        <v>322</v>
      </c>
      <c r="K361" s="61" t="s">
        <v>323</v>
      </c>
      <c r="L361" s="5"/>
      <c r="M361"/>
    </row>
    <row r="362" spans="1:14" ht="43.5" customHeight="1">
      <c r="A362" s="43"/>
      <c r="B362" s="14" t="s">
        <v>40</v>
      </c>
      <c r="C362" s="68" t="s">
        <v>77</v>
      </c>
      <c r="D362" s="71" t="s">
        <v>77</v>
      </c>
      <c r="E362" s="71" t="s">
        <v>77</v>
      </c>
      <c r="F362" s="71" t="s">
        <v>77</v>
      </c>
      <c r="G362" s="59" t="s">
        <v>77</v>
      </c>
      <c r="H362" s="72" t="s">
        <v>77</v>
      </c>
      <c r="I362" s="72" t="s">
        <v>77</v>
      </c>
      <c r="J362" s="72" t="s">
        <v>77</v>
      </c>
      <c r="K362" s="72" t="s">
        <v>77</v>
      </c>
      <c r="L362" s="4"/>
      <c r="N362" s="7"/>
    </row>
    <row r="363" spans="1:13" s="21" customFormat="1" ht="54.75" customHeight="1">
      <c r="A363" s="54"/>
      <c r="B363" s="58" t="s">
        <v>305</v>
      </c>
      <c r="C363" s="69" t="s">
        <v>77</v>
      </c>
      <c r="D363" s="60" t="s">
        <v>77</v>
      </c>
      <c r="E363" s="60" t="s">
        <v>77</v>
      </c>
      <c r="F363" s="60" t="s">
        <v>77</v>
      </c>
      <c r="G363" s="60" t="s">
        <v>77</v>
      </c>
      <c r="H363" s="70" t="s">
        <v>77</v>
      </c>
      <c r="I363" s="70" t="s">
        <v>77</v>
      </c>
      <c r="J363" s="70" t="s">
        <v>77</v>
      </c>
      <c r="K363" s="70" t="s">
        <v>77</v>
      </c>
      <c r="L363" s="20"/>
      <c r="M363"/>
    </row>
    <row r="364" ht="43.5" customHeight="1"/>
    <row r="365" spans="1:16" ht="43.5" customHeight="1">
      <c r="A365" s="47" t="s">
        <v>373</v>
      </c>
      <c r="B365" s="48"/>
      <c r="C365" s="49"/>
      <c r="D365" s="49"/>
      <c r="E365" s="50"/>
      <c r="F365" s="49"/>
      <c r="G365" s="50"/>
      <c r="H365" s="50"/>
      <c r="I365" s="51"/>
      <c r="J365" s="50"/>
      <c r="K365" s="50"/>
      <c r="L365" s="5"/>
      <c r="M365" s="6"/>
      <c r="N365" s="3"/>
      <c r="O365" s="6"/>
      <c r="P365" s="7"/>
    </row>
    <row r="366" spans="1:16" ht="12.75">
      <c r="A366" s="52"/>
      <c r="B366" s="48"/>
      <c r="C366" s="49"/>
      <c r="D366" s="49"/>
      <c r="E366" s="50"/>
      <c r="F366" s="49"/>
      <c r="G366" s="50"/>
      <c r="H366" s="50"/>
      <c r="I366" s="51"/>
      <c r="J366" s="50"/>
      <c r="K366" s="50"/>
      <c r="L366" s="5"/>
      <c r="M366" s="6"/>
      <c r="N366" s="3"/>
      <c r="O366" s="6"/>
      <c r="P366" s="7"/>
    </row>
    <row r="367" spans="1:16" ht="91.5" customHeight="1">
      <c r="A367" s="53"/>
      <c r="B367" s="63" t="s">
        <v>306</v>
      </c>
      <c r="C367" s="61" t="s">
        <v>315</v>
      </c>
      <c r="D367" s="62" t="s">
        <v>316</v>
      </c>
      <c r="E367" s="62" t="s">
        <v>317</v>
      </c>
      <c r="F367" s="62" t="s">
        <v>318</v>
      </c>
      <c r="G367" s="61" t="s">
        <v>319</v>
      </c>
      <c r="H367" s="61" t="s">
        <v>320</v>
      </c>
      <c r="I367" s="61" t="s">
        <v>321</v>
      </c>
      <c r="J367" s="61" t="s">
        <v>322</v>
      </c>
      <c r="K367" s="61" t="s">
        <v>323</v>
      </c>
      <c r="L367" s="12"/>
      <c r="M367" s="6"/>
      <c r="N367" s="3"/>
      <c r="O367" s="6"/>
      <c r="P367" s="7"/>
    </row>
    <row r="368" spans="1:16" ht="43.5" customHeight="1">
      <c r="A368" s="43"/>
      <c r="B368" s="14" t="s">
        <v>40</v>
      </c>
      <c r="C368" s="68" t="s">
        <v>77</v>
      </c>
      <c r="D368" s="71" t="s">
        <v>77</v>
      </c>
      <c r="E368" s="71" t="s">
        <v>77</v>
      </c>
      <c r="F368" s="71" t="s">
        <v>77</v>
      </c>
      <c r="G368" s="59" t="s">
        <v>77</v>
      </c>
      <c r="H368" s="72" t="s">
        <v>77</v>
      </c>
      <c r="I368" s="72" t="s">
        <v>77</v>
      </c>
      <c r="J368" s="72" t="s">
        <v>77</v>
      </c>
      <c r="K368" s="72" t="s">
        <v>77</v>
      </c>
      <c r="L368" s="18"/>
      <c r="M368" s="6"/>
      <c r="N368" s="3"/>
      <c r="O368" s="6"/>
      <c r="P368" s="7"/>
    </row>
    <row r="369" spans="1:16" ht="54.75" customHeight="1">
      <c r="A369" s="54"/>
      <c r="B369" s="58" t="s">
        <v>305</v>
      </c>
      <c r="C369" s="69" t="s">
        <v>77</v>
      </c>
      <c r="D369" s="60" t="s">
        <v>77</v>
      </c>
      <c r="E369" s="60" t="s">
        <v>77</v>
      </c>
      <c r="F369" s="60" t="s">
        <v>77</v>
      </c>
      <c r="G369" s="60" t="s">
        <v>77</v>
      </c>
      <c r="H369" s="70" t="s">
        <v>77</v>
      </c>
      <c r="I369" s="70" t="s">
        <v>77</v>
      </c>
      <c r="J369" s="70" t="s">
        <v>77</v>
      </c>
      <c r="K369" s="70" t="s">
        <v>77</v>
      </c>
      <c r="L369" s="20"/>
      <c r="M369" s="6"/>
      <c r="N369" s="3"/>
      <c r="O369" s="6"/>
      <c r="P369" s="7"/>
    </row>
    <row r="370" spans="2:16" ht="43.5" customHeight="1">
      <c r="B370" s="2"/>
      <c r="C370" s="3"/>
      <c r="D370" s="3"/>
      <c r="E370" s="4"/>
      <c r="F370" s="3"/>
      <c r="G370" s="4"/>
      <c r="H370" s="4"/>
      <c r="I370" s="5"/>
      <c r="J370" s="4"/>
      <c r="K370" s="4"/>
      <c r="L370" s="5"/>
      <c r="M370" s="6"/>
      <c r="N370" s="3"/>
      <c r="O370" s="6"/>
      <c r="P370" s="7"/>
    </row>
    <row r="371" spans="1:16" ht="43.5" customHeight="1">
      <c r="A371" s="47" t="s">
        <v>372</v>
      </c>
      <c r="B371" s="48"/>
      <c r="C371" s="49"/>
      <c r="D371" s="49"/>
      <c r="E371" s="50"/>
      <c r="F371" s="49"/>
      <c r="G371" s="50"/>
      <c r="H371" s="50"/>
      <c r="I371" s="51"/>
      <c r="J371" s="50"/>
      <c r="K371" s="50"/>
      <c r="L371" s="5"/>
      <c r="M371" s="6"/>
      <c r="N371" s="3"/>
      <c r="O371" s="6"/>
      <c r="P371" s="7"/>
    </row>
    <row r="372" spans="1:16" ht="12.75">
      <c r="A372" s="52"/>
      <c r="B372" s="48"/>
      <c r="C372" s="49"/>
      <c r="D372" s="49"/>
      <c r="E372" s="50"/>
      <c r="F372" s="49"/>
      <c r="G372" s="50"/>
      <c r="H372" s="50"/>
      <c r="I372" s="51"/>
      <c r="J372" s="50"/>
      <c r="K372" s="50"/>
      <c r="L372" s="5"/>
      <c r="M372" s="6"/>
      <c r="N372" s="3"/>
      <c r="O372" s="6"/>
      <c r="P372" s="7"/>
    </row>
    <row r="373" spans="1:16" ht="91.5" customHeight="1">
      <c r="A373" s="53"/>
      <c r="B373" s="63" t="s">
        <v>306</v>
      </c>
      <c r="C373" s="61" t="s">
        <v>315</v>
      </c>
      <c r="D373" s="62" t="s">
        <v>316</v>
      </c>
      <c r="E373" s="62" t="s">
        <v>317</v>
      </c>
      <c r="F373" s="62" t="s">
        <v>318</v>
      </c>
      <c r="G373" s="61" t="s">
        <v>319</v>
      </c>
      <c r="H373" s="61" t="s">
        <v>320</v>
      </c>
      <c r="I373" s="61" t="s">
        <v>321</v>
      </c>
      <c r="J373" s="61" t="s">
        <v>322</v>
      </c>
      <c r="K373" s="61" t="s">
        <v>323</v>
      </c>
      <c r="L373" s="5"/>
      <c r="M373" s="6"/>
      <c r="N373" s="3"/>
      <c r="O373" s="6"/>
      <c r="P373" s="7"/>
    </row>
    <row r="374" spans="1:16" ht="43.5" customHeight="1">
      <c r="A374" s="43"/>
      <c r="B374" s="14" t="s">
        <v>40</v>
      </c>
      <c r="C374" s="40">
        <v>2</v>
      </c>
      <c r="D374" s="41">
        <v>0</v>
      </c>
      <c r="E374" s="41">
        <v>0</v>
      </c>
      <c r="F374" s="41">
        <v>1</v>
      </c>
      <c r="G374" s="59" t="s">
        <v>304</v>
      </c>
      <c r="H374" s="16">
        <v>0</v>
      </c>
      <c r="I374" s="16">
        <v>0</v>
      </c>
      <c r="J374" s="16">
        <v>2</v>
      </c>
      <c r="K374" s="16">
        <v>2</v>
      </c>
      <c r="L374" s="4"/>
      <c r="M374" s="6"/>
      <c r="N374" s="3"/>
      <c r="O374" s="6"/>
      <c r="P374" s="7"/>
    </row>
    <row r="375" spans="1:16" ht="54.75" customHeight="1">
      <c r="A375" s="54"/>
      <c r="B375" s="58" t="s">
        <v>305</v>
      </c>
      <c r="C375" s="55">
        <v>2</v>
      </c>
      <c r="D375" s="56">
        <v>0</v>
      </c>
      <c r="E375" s="56">
        <v>0</v>
      </c>
      <c r="F375" s="56">
        <v>1</v>
      </c>
      <c r="G375" s="60" t="s">
        <v>304</v>
      </c>
      <c r="H375" s="57">
        <v>0</v>
      </c>
      <c r="I375" s="57">
        <v>0</v>
      </c>
      <c r="J375" s="57">
        <v>2</v>
      </c>
      <c r="K375" s="57">
        <v>2</v>
      </c>
      <c r="L375" s="20"/>
      <c r="M375" s="6"/>
      <c r="N375" s="3"/>
      <c r="O375" s="6"/>
      <c r="P375" s="7"/>
    </row>
    <row r="376" spans="13:16" ht="12.75">
      <c r="M376" s="6"/>
      <c r="N376" s="3"/>
      <c r="O376" s="6"/>
      <c r="P376" s="7"/>
    </row>
    <row r="377" spans="1:12" ht="43.5" customHeight="1">
      <c r="A377" s="47" t="s">
        <v>374</v>
      </c>
      <c r="B377" s="48"/>
      <c r="C377" s="49"/>
      <c r="D377" s="49"/>
      <c r="E377" s="50"/>
      <c r="F377" s="49"/>
      <c r="G377" s="50"/>
      <c r="H377" s="50"/>
      <c r="I377" s="51"/>
      <c r="J377" s="50"/>
      <c r="K377" s="50"/>
      <c r="L377" s="5"/>
    </row>
    <row r="378" spans="1:12" ht="12.75">
      <c r="A378" s="52"/>
      <c r="B378" s="48"/>
      <c r="C378" s="49"/>
      <c r="D378" s="49"/>
      <c r="E378" s="50"/>
      <c r="F378" s="49"/>
      <c r="G378" s="50"/>
      <c r="H378" s="50"/>
      <c r="I378" s="51"/>
      <c r="J378" s="50"/>
      <c r="K378" s="50"/>
      <c r="L378" s="5"/>
    </row>
    <row r="379" spans="1:12" ht="91.5" customHeight="1">
      <c r="A379" s="53"/>
      <c r="B379" s="63" t="s">
        <v>306</v>
      </c>
      <c r="C379" s="61" t="s">
        <v>315</v>
      </c>
      <c r="D379" s="62" t="s">
        <v>316</v>
      </c>
      <c r="E379" s="62" t="s">
        <v>317</v>
      </c>
      <c r="F379" s="62" t="s">
        <v>318</v>
      </c>
      <c r="G379" s="61" t="s">
        <v>319</v>
      </c>
      <c r="H379" s="61" t="s">
        <v>320</v>
      </c>
      <c r="I379" s="61" t="s">
        <v>321</v>
      </c>
      <c r="J379" s="61" t="s">
        <v>322</v>
      </c>
      <c r="K379" s="61" t="s">
        <v>323</v>
      </c>
      <c r="L379" s="12"/>
    </row>
    <row r="380" spans="1:12" ht="43.5" customHeight="1">
      <c r="A380" s="43">
        <v>1</v>
      </c>
      <c r="B380" s="14" t="s">
        <v>280</v>
      </c>
      <c r="C380" s="40">
        <v>3.82</v>
      </c>
      <c r="D380" s="41">
        <v>0</v>
      </c>
      <c r="E380" s="41">
        <v>0.45454545454545453</v>
      </c>
      <c r="F380" s="41">
        <v>0.5454545454545454</v>
      </c>
      <c r="G380" s="46">
        <v>0</v>
      </c>
      <c r="H380" s="16">
        <v>0</v>
      </c>
      <c r="I380" s="16">
        <v>3.5</v>
      </c>
      <c r="J380" s="16">
        <v>4.2</v>
      </c>
      <c r="K380" s="16">
        <v>7.7</v>
      </c>
      <c r="L380" s="18"/>
    </row>
    <row r="381" spans="1:12" ht="50.25" customHeight="1">
      <c r="A381" s="43">
        <v>2</v>
      </c>
      <c r="B381" s="14" t="s">
        <v>278</v>
      </c>
      <c r="C381" s="40">
        <v>3.5</v>
      </c>
      <c r="D381" s="41">
        <v>0.09345794392523366</v>
      </c>
      <c r="E381" s="41">
        <v>0.1869158878504673</v>
      </c>
      <c r="F381" s="41">
        <v>0.7196261682242991</v>
      </c>
      <c r="G381" s="46">
        <v>0.15887850467289721</v>
      </c>
      <c r="H381" s="16">
        <v>1</v>
      </c>
      <c r="I381" s="16">
        <v>2</v>
      </c>
      <c r="J381" s="16">
        <v>7.7</v>
      </c>
      <c r="K381" s="16">
        <v>10.7</v>
      </c>
      <c r="L381" s="18"/>
    </row>
    <row r="382" spans="1:12" ht="43.5" customHeight="1">
      <c r="A382" s="43">
        <v>3</v>
      </c>
      <c r="B382" s="14" t="s">
        <v>133</v>
      </c>
      <c r="C382" s="40">
        <v>3.47</v>
      </c>
      <c r="D382" s="41">
        <v>0.042826552462526764</v>
      </c>
      <c r="E382" s="41">
        <v>0.28194147037830125</v>
      </c>
      <c r="F382" s="41">
        <v>0.675231977159172</v>
      </c>
      <c r="G382" s="46">
        <v>0.2612419700214133</v>
      </c>
      <c r="H382" s="16">
        <v>0.6</v>
      </c>
      <c r="I382" s="16">
        <v>3.95</v>
      </c>
      <c r="J382" s="16">
        <v>9.46</v>
      </c>
      <c r="K382" s="16">
        <v>14.01</v>
      </c>
      <c r="L382" s="18"/>
    </row>
    <row r="383" spans="1:12" ht="43.5" customHeight="1">
      <c r="A383" s="43">
        <v>4</v>
      </c>
      <c r="B383" s="14" t="s">
        <v>134</v>
      </c>
      <c r="C383" s="40">
        <v>3.27</v>
      </c>
      <c r="D383" s="41">
        <v>0</v>
      </c>
      <c r="E383" s="41">
        <v>0.3166089965397924</v>
      </c>
      <c r="F383" s="41">
        <v>0.6833910034602076</v>
      </c>
      <c r="G383" s="46">
        <v>0.2508650519031142</v>
      </c>
      <c r="H383" s="16">
        <v>0</v>
      </c>
      <c r="I383" s="16">
        <v>3.66</v>
      </c>
      <c r="J383" s="16">
        <v>7.9</v>
      </c>
      <c r="K383" s="16">
        <v>11.56</v>
      </c>
      <c r="L383" s="18"/>
    </row>
    <row r="384" spans="1:12" ht="43.5" customHeight="1">
      <c r="A384" s="43">
        <v>5</v>
      </c>
      <c r="B384" s="14" t="s">
        <v>279</v>
      </c>
      <c r="C384" s="40">
        <v>3.14</v>
      </c>
      <c r="D384" s="41">
        <v>0</v>
      </c>
      <c r="E384" s="41">
        <v>0.2857142857142857</v>
      </c>
      <c r="F384" s="41">
        <v>0.7142857142857143</v>
      </c>
      <c r="G384" s="46">
        <v>0.14285714285714285</v>
      </c>
      <c r="H384" s="16">
        <v>0</v>
      </c>
      <c r="I384" s="16">
        <v>2</v>
      </c>
      <c r="J384" s="16">
        <v>5</v>
      </c>
      <c r="K384" s="16">
        <v>7</v>
      </c>
      <c r="L384" s="18"/>
    </row>
    <row r="385" spans="1:12" ht="50.25" customHeight="1">
      <c r="A385" s="43">
        <v>6</v>
      </c>
      <c r="B385" s="14" t="s">
        <v>131</v>
      </c>
      <c r="C385" s="40">
        <v>2.88</v>
      </c>
      <c r="D385" s="41">
        <v>0</v>
      </c>
      <c r="E385" s="41">
        <v>0.22012578616352202</v>
      </c>
      <c r="F385" s="41">
        <v>0.779874213836478</v>
      </c>
      <c r="G385" s="46">
        <v>0.22012578616352202</v>
      </c>
      <c r="H385" s="16">
        <v>0</v>
      </c>
      <c r="I385" s="16">
        <v>3.5</v>
      </c>
      <c r="J385" s="16">
        <v>12.4</v>
      </c>
      <c r="K385" s="16">
        <v>15.9</v>
      </c>
      <c r="L385" s="18"/>
    </row>
    <row r="386" spans="1:12" ht="50.25" customHeight="1">
      <c r="A386" s="43">
        <v>7</v>
      </c>
      <c r="B386" s="14" t="s">
        <v>132</v>
      </c>
      <c r="C386" s="40">
        <v>2.75</v>
      </c>
      <c r="D386" s="41">
        <v>0</v>
      </c>
      <c r="E386" s="41">
        <v>0.1875</v>
      </c>
      <c r="F386" s="41">
        <v>0.8125</v>
      </c>
      <c r="G386" s="46">
        <v>0.1875</v>
      </c>
      <c r="H386" s="16">
        <v>0</v>
      </c>
      <c r="I386" s="16">
        <v>3</v>
      </c>
      <c r="J386" s="16">
        <v>13</v>
      </c>
      <c r="K386" s="16">
        <v>16</v>
      </c>
      <c r="L386" s="18"/>
    </row>
    <row r="387" spans="1:12" ht="43.5" customHeight="1">
      <c r="A387" s="43">
        <v>8</v>
      </c>
      <c r="B387" s="14" t="s">
        <v>281</v>
      </c>
      <c r="C387" s="40">
        <v>2.22</v>
      </c>
      <c r="D387" s="41">
        <v>0</v>
      </c>
      <c r="E387" s="41">
        <v>0.05439330543933054</v>
      </c>
      <c r="F387" s="41">
        <v>0.9456066945606695</v>
      </c>
      <c r="G387" s="46">
        <v>0.08368200836820083</v>
      </c>
      <c r="H387" s="16">
        <v>0</v>
      </c>
      <c r="I387" s="16">
        <v>0.65</v>
      </c>
      <c r="J387" s="16">
        <v>11.3</v>
      </c>
      <c r="K387" s="16">
        <v>11.950000000000001</v>
      </c>
      <c r="L387" s="18"/>
    </row>
    <row r="388" spans="1:12" ht="43.5" customHeight="1">
      <c r="A388" s="43"/>
      <c r="B388" s="14" t="s">
        <v>40</v>
      </c>
      <c r="C388" s="40">
        <v>2.56</v>
      </c>
      <c r="D388" s="41">
        <v>0</v>
      </c>
      <c r="E388" s="41">
        <v>0.13898540653231412</v>
      </c>
      <c r="F388" s="41">
        <v>0.8610145934676859</v>
      </c>
      <c r="G388" s="46">
        <v>0.3293954134815846</v>
      </c>
      <c r="H388" s="16">
        <v>0</v>
      </c>
      <c r="I388" s="16">
        <v>4</v>
      </c>
      <c r="J388" s="16">
        <v>24.78</v>
      </c>
      <c r="K388" s="16">
        <v>28.78</v>
      </c>
      <c r="L388" s="18"/>
    </row>
    <row r="389" spans="1:12" ht="54.75" customHeight="1">
      <c r="A389" s="54"/>
      <c r="B389" s="58" t="s">
        <v>305</v>
      </c>
      <c r="C389" s="55">
        <v>2.95</v>
      </c>
      <c r="D389" s="56">
        <v>0.01294498381877023</v>
      </c>
      <c r="E389" s="56">
        <v>0.21245954692556637</v>
      </c>
      <c r="F389" s="56">
        <v>0.7745954692556635</v>
      </c>
      <c r="G389" s="56">
        <v>0.21229773462783183</v>
      </c>
      <c r="H389" s="57">
        <v>1.6</v>
      </c>
      <c r="I389" s="57">
        <v>26.259999999999998</v>
      </c>
      <c r="J389" s="57">
        <v>95.73999999999998</v>
      </c>
      <c r="K389" s="57">
        <v>123.59999999999997</v>
      </c>
      <c r="L389" s="20"/>
    </row>
    <row r="390" spans="2:12" ht="43.5" customHeight="1">
      <c r="B390" s="2"/>
      <c r="C390" s="3"/>
      <c r="D390" s="3"/>
      <c r="E390" s="4"/>
      <c r="F390" s="3"/>
      <c r="G390" s="4"/>
      <c r="H390" s="4"/>
      <c r="I390" s="5"/>
      <c r="J390" s="4"/>
      <c r="K390" s="4"/>
      <c r="L390" s="5"/>
    </row>
    <row r="391" spans="1:12" ht="43.5" customHeight="1">
      <c r="A391" s="47" t="s">
        <v>375</v>
      </c>
      <c r="B391" s="48"/>
      <c r="C391" s="49"/>
      <c r="D391" s="49"/>
      <c r="E391" s="50"/>
      <c r="F391" s="49"/>
      <c r="G391" s="50"/>
      <c r="H391" s="50"/>
      <c r="I391" s="51"/>
      <c r="J391" s="50"/>
      <c r="K391" s="50"/>
      <c r="L391" s="5"/>
    </row>
    <row r="392" spans="1:12" ht="12.75">
      <c r="A392" s="52"/>
      <c r="B392" s="48"/>
      <c r="C392" s="49"/>
      <c r="D392" s="49"/>
      <c r="E392" s="50"/>
      <c r="F392" s="49"/>
      <c r="G392" s="50"/>
      <c r="H392" s="50"/>
      <c r="I392" s="51"/>
      <c r="J392" s="50"/>
      <c r="K392" s="50"/>
      <c r="L392" s="5"/>
    </row>
    <row r="393" spans="1:12" ht="91.5" customHeight="1">
      <c r="A393" s="53"/>
      <c r="B393" s="63" t="s">
        <v>306</v>
      </c>
      <c r="C393" s="61" t="s">
        <v>315</v>
      </c>
      <c r="D393" s="62" t="s">
        <v>316</v>
      </c>
      <c r="E393" s="62" t="s">
        <v>317</v>
      </c>
      <c r="F393" s="62" t="s">
        <v>318</v>
      </c>
      <c r="G393" s="61" t="s">
        <v>319</v>
      </c>
      <c r="H393" s="61" t="s">
        <v>320</v>
      </c>
      <c r="I393" s="61" t="s">
        <v>321</v>
      </c>
      <c r="J393" s="61" t="s">
        <v>322</v>
      </c>
      <c r="K393" s="61" t="s">
        <v>323</v>
      </c>
      <c r="L393" s="5"/>
    </row>
    <row r="394" spans="1:12" ht="43.5" customHeight="1">
      <c r="A394" s="43">
        <v>1</v>
      </c>
      <c r="B394" s="14" t="s">
        <v>17</v>
      </c>
      <c r="C394" s="40">
        <v>3.89</v>
      </c>
      <c r="D394" s="41">
        <v>0</v>
      </c>
      <c r="E394" s="41">
        <v>0.47200000000000003</v>
      </c>
      <c r="F394" s="41">
        <v>0.528</v>
      </c>
      <c r="G394" s="59" t="s">
        <v>304</v>
      </c>
      <c r="H394" s="16">
        <v>0</v>
      </c>
      <c r="I394" s="16">
        <v>5.9</v>
      </c>
      <c r="J394" s="16">
        <v>6.6</v>
      </c>
      <c r="K394" s="16">
        <v>12.5</v>
      </c>
      <c r="L394" s="4"/>
    </row>
    <row r="395" spans="1:12" ht="43.5" customHeight="1">
      <c r="A395" s="43">
        <v>2</v>
      </c>
      <c r="B395" s="14" t="s">
        <v>130</v>
      </c>
      <c r="C395" s="40">
        <v>3.78</v>
      </c>
      <c r="D395" s="41">
        <v>0</v>
      </c>
      <c r="E395" s="41">
        <v>0.4444444444444444</v>
      </c>
      <c r="F395" s="41">
        <v>0.5555555555555556</v>
      </c>
      <c r="G395" s="59" t="s">
        <v>304</v>
      </c>
      <c r="H395" s="16">
        <v>0</v>
      </c>
      <c r="I395" s="16">
        <v>4</v>
      </c>
      <c r="J395" s="16">
        <v>5</v>
      </c>
      <c r="K395" s="16">
        <v>9</v>
      </c>
      <c r="L395" s="4"/>
    </row>
    <row r="396" spans="1:12" ht="43.5" customHeight="1">
      <c r="A396" s="43">
        <v>3</v>
      </c>
      <c r="B396" s="14" t="s">
        <v>128</v>
      </c>
      <c r="C396" s="40">
        <v>3.08</v>
      </c>
      <c r="D396" s="41">
        <v>0</v>
      </c>
      <c r="E396" s="41">
        <v>0.27027027027027023</v>
      </c>
      <c r="F396" s="41">
        <v>0.7297297297297297</v>
      </c>
      <c r="G396" s="59" t="s">
        <v>304</v>
      </c>
      <c r="H396" s="16">
        <v>0</v>
      </c>
      <c r="I396" s="16">
        <v>2</v>
      </c>
      <c r="J396" s="16">
        <v>5.4</v>
      </c>
      <c r="K396" s="16">
        <v>7.4</v>
      </c>
      <c r="L396" s="4"/>
    </row>
    <row r="397" spans="1:12" ht="50.25" customHeight="1">
      <c r="A397" s="43">
        <v>4</v>
      </c>
      <c r="B397" s="14" t="s">
        <v>129</v>
      </c>
      <c r="C397" s="40">
        <v>2</v>
      </c>
      <c r="D397" s="41">
        <v>0</v>
      </c>
      <c r="E397" s="41">
        <v>0</v>
      </c>
      <c r="F397" s="41">
        <v>1</v>
      </c>
      <c r="G397" s="59" t="s">
        <v>304</v>
      </c>
      <c r="H397" s="16">
        <v>0</v>
      </c>
      <c r="I397" s="16">
        <v>0</v>
      </c>
      <c r="J397" s="16">
        <v>7</v>
      </c>
      <c r="K397" s="16">
        <v>7</v>
      </c>
      <c r="L397" s="4"/>
    </row>
    <row r="398" spans="1:12" ht="43.5" customHeight="1">
      <c r="A398" s="43"/>
      <c r="B398" s="14" t="s">
        <v>40</v>
      </c>
      <c r="C398" s="40">
        <v>3.08</v>
      </c>
      <c r="D398" s="41">
        <v>0.02450980392156863</v>
      </c>
      <c r="E398" s="41">
        <v>0.22058823529411767</v>
      </c>
      <c r="F398" s="41">
        <v>0.7549019607843137</v>
      </c>
      <c r="G398" s="59" t="s">
        <v>304</v>
      </c>
      <c r="H398" s="16">
        <v>1</v>
      </c>
      <c r="I398" s="16">
        <v>9</v>
      </c>
      <c r="J398" s="16">
        <v>30.799999999999997</v>
      </c>
      <c r="K398" s="16">
        <v>40.8</v>
      </c>
      <c r="L398" s="4"/>
    </row>
    <row r="399" spans="1:12" ht="54.75" customHeight="1">
      <c r="A399" s="54"/>
      <c r="B399" s="58" t="s">
        <v>305</v>
      </c>
      <c r="C399" s="55">
        <v>3.19</v>
      </c>
      <c r="D399" s="56">
        <v>0.013037809647979142</v>
      </c>
      <c r="E399" s="56">
        <v>0.27249022164276404</v>
      </c>
      <c r="F399" s="56">
        <v>0.7144719687092569</v>
      </c>
      <c r="G399" s="60" t="s">
        <v>304</v>
      </c>
      <c r="H399" s="57">
        <v>1</v>
      </c>
      <c r="I399" s="57">
        <v>20.9</v>
      </c>
      <c r="J399" s="57">
        <v>54.8</v>
      </c>
      <c r="K399" s="57">
        <v>76.69999999999999</v>
      </c>
      <c r="L399" s="20"/>
    </row>
    <row r="400" ht="43.5" customHeight="1"/>
    <row r="401" spans="1:12" ht="43.5" customHeight="1">
      <c r="A401" s="47" t="s">
        <v>376</v>
      </c>
      <c r="B401" s="48"/>
      <c r="C401" s="49"/>
      <c r="D401" s="49"/>
      <c r="E401" s="50"/>
      <c r="F401" s="49"/>
      <c r="G401" s="50"/>
      <c r="H401" s="50"/>
      <c r="I401" s="51"/>
      <c r="J401" s="50"/>
      <c r="K401" s="50"/>
      <c r="L401" s="5"/>
    </row>
    <row r="402" spans="1:12" ht="12" customHeight="1">
      <c r="A402" s="52"/>
      <c r="B402" s="48"/>
      <c r="C402" s="49"/>
      <c r="D402" s="49"/>
      <c r="E402" s="50"/>
      <c r="F402" s="49"/>
      <c r="G402" s="50"/>
      <c r="H402" s="50"/>
      <c r="I402" s="51"/>
      <c r="J402" s="50"/>
      <c r="K402" s="50"/>
      <c r="L402" s="5"/>
    </row>
    <row r="403" spans="1:12" ht="91.5" customHeight="1">
      <c r="A403" s="53"/>
      <c r="B403" s="63" t="s">
        <v>306</v>
      </c>
      <c r="C403" s="61" t="s">
        <v>315</v>
      </c>
      <c r="D403" s="62" t="s">
        <v>316</v>
      </c>
      <c r="E403" s="62" t="s">
        <v>317</v>
      </c>
      <c r="F403" s="62" t="s">
        <v>318</v>
      </c>
      <c r="G403" s="61" t="s">
        <v>319</v>
      </c>
      <c r="H403" s="61" t="s">
        <v>320</v>
      </c>
      <c r="I403" s="61" t="s">
        <v>321</v>
      </c>
      <c r="J403" s="61" t="s">
        <v>322</v>
      </c>
      <c r="K403" s="61" t="s">
        <v>323</v>
      </c>
      <c r="L403" s="12"/>
    </row>
    <row r="404" spans="1:12" ht="43.5" customHeight="1">
      <c r="A404" s="43">
        <v>1</v>
      </c>
      <c r="B404" s="14" t="s">
        <v>377</v>
      </c>
      <c r="C404" s="40">
        <v>7.26</v>
      </c>
      <c r="D404" s="41">
        <v>0.42105263157894735</v>
      </c>
      <c r="E404" s="41">
        <v>0.47368421052631576</v>
      </c>
      <c r="F404" s="41">
        <v>0.10526315789473684</v>
      </c>
      <c r="G404" s="46">
        <v>0.05263157894736842</v>
      </c>
      <c r="H404" s="16">
        <v>8</v>
      </c>
      <c r="I404" s="16">
        <v>9</v>
      </c>
      <c r="J404" s="16">
        <v>2</v>
      </c>
      <c r="K404" s="16">
        <v>19</v>
      </c>
      <c r="L404" s="18"/>
    </row>
    <row r="405" spans="1:12" ht="43.5" customHeight="1">
      <c r="A405" s="43">
        <v>2</v>
      </c>
      <c r="B405" s="14" t="s">
        <v>143</v>
      </c>
      <c r="C405" s="40">
        <v>6.85</v>
      </c>
      <c r="D405" s="41">
        <v>0.425531914893617</v>
      </c>
      <c r="E405" s="41">
        <v>0.36170212765957444</v>
      </c>
      <c r="F405" s="41">
        <v>0.2127659574468085</v>
      </c>
      <c r="G405" s="46">
        <v>0.10638297872340426</v>
      </c>
      <c r="H405" s="16">
        <v>8</v>
      </c>
      <c r="I405" s="16">
        <v>6.8</v>
      </c>
      <c r="J405" s="16">
        <v>4</v>
      </c>
      <c r="K405" s="16">
        <v>18.8</v>
      </c>
      <c r="L405" s="18"/>
    </row>
    <row r="406" spans="1:12" ht="43.5" customHeight="1">
      <c r="A406" s="43">
        <v>3</v>
      </c>
      <c r="B406" s="14" t="s">
        <v>21</v>
      </c>
      <c r="C406" s="40">
        <v>6.67</v>
      </c>
      <c r="D406" s="41">
        <v>0.3229166666666667</v>
      </c>
      <c r="E406" s="41">
        <v>0.5208333333333334</v>
      </c>
      <c r="F406" s="41">
        <v>0.15625</v>
      </c>
      <c r="G406" s="46">
        <v>0.10416666666666667</v>
      </c>
      <c r="H406" s="16">
        <v>6.2</v>
      </c>
      <c r="I406" s="16">
        <v>10</v>
      </c>
      <c r="J406" s="16">
        <v>3</v>
      </c>
      <c r="K406" s="16">
        <v>19.2</v>
      </c>
      <c r="L406" s="18"/>
    </row>
    <row r="407" spans="1:12" ht="43.5" customHeight="1">
      <c r="A407" s="43">
        <v>4</v>
      </c>
      <c r="B407" s="14" t="s">
        <v>282</v>
      </c>
      <c r="C407" s="40">
        <v>6.57</v>
      </c>
      <c r="D407" s="41">
        <v>0.2857142857142857</v>
      </c>
      <c r="E407" s="41">
        <v>0.5714285714285714</v>
      </c>
      <c r="F407" s="41">
        <v>0.14285714285714285</v>
      </c>
      <c r="G407" s="46">
        <v>0</v>
      </c>
      <c r="H407" s="16">
        <v>2</v>
      </c>
      <c r="I407" s="16">
        <v>4</v>
      </c>
      <c r="J407" s="16">
        <v>1</v>
      </c>
      <c r="K407" s="16">
        <v>7</v>
      </c>
      <c r="L407" s="18"/>
    </row>
    <row r="408" spans="1:12" ht="43.5" customHeight="1">
      <c r="A408" s="43">
        <v>5</v>
      </c>
      <c r="B408" s="14" t="s">
        <v>155</v>
      </c>
      <c r="C408" s="40">
        <v>6.57</v>
      </c>
      <c r="D408" s="41">
        <v>0.35714285714285715</v>
      </c>
      <c r="E408" s="41">
        <v>0.42857142857142855</v>
      </c>
      <c r="F408" s="41">
        <v>0.21428571428571427</v>
      </c>
      <c r="G408" s="46">
        <v>0.14285714285714285</v>
      </c>
      <c r="H408" s="16">
        <v>5</v>
      </c>
      <c r="I408" s="16">
        <v>6</v>
      </c>
      <c r="J408" s="16">
        <v>3</v>
      </c>
      <c r="K408" s="16">
        <v>14</v>
      </c>
      <c r="L408" s="18"/>
    </row>
    <row r="409" spans="1:12" ht="43.5" customHeight="1">
      <c r="A409" s="43">
        <v>6</v>
      </c>
      <c r="B409" s="14" t="s">
        <v>25</v>
      </c>
      <c r="C409" s="40">
        <v>6.51</v>
      </c>
      <c r="D409" s="41">
        <v>0.31914893617021284</v>
      </c>
      <c r="E409" s="41">
        <v>0.4893617021276596</v>
      </c>
      <c r="F409" s="41">
        <v>0.1914893617021277</v>
      </c>
      <c r="G409" s="46">
        <v>0</v>
      </c>
      <c r="H409" s="16">
        <v>6</v>
      </c>
      <c r="I409" s="16">
        <v>9.2</v>
      </c>
      <c r="J409" s="16">
        <v>3.6</v>
      </c>
      <c r="K409" s="16">
        <v>18.799999999999997</v>
      </c>
      <c r="L409" s="18"/>
    </row>
    <row r="410" spans="1:12" ht="43.5" customHeight="1">
      <c r="A410" s="43">
        <v>7</v>
      </c>
      <c r="B410" s="14" t="s">
        <v>23</v>
      </c>
      <c r="C410" s="40">
        <v>6.04</v>
      </c>
      <c r="D410" s="41">
        <v>0.2326283987915408</v>
      </c>
      <c r="E410" s="41">
        <v>0.5438066465256798</v>
      </c>
      <c r="F410" s="41">
        <v>0.22356495468277945</v>
      </c>
      <c r="G410" s="46">
        <v>0.060422960725075525</v>
      </c>
      <c r="H410" s="16">
        <v>7.7</v>
      </c>
      <c r="I410" s="16">
        <v>18</v>
      </c>
      <c r="J410" s="16">
        <v>7.4</v>
      </c>
      <c r="K410" s="16">
        <v>33.1</v>
      </c>
      <c r="L410" s="18"/>
    </row>
    <row r="411" spans="1:12" ht="43.5" customHeight="1">
      <c r="A411" s="43">
        <v>8</v>
      </c>
      <c r="B411" s="14" t="s">
        <v>168</v>
      </c>
      <c r="C411" s="40">
        <v>6.04</v>
      </c>
      <c r="D411" s="41">
        <v>0.2302158273381295</v>
      </c>
      <c r="E411" s="41">
        <v>0.5496402877697842</v>
      </c>
      <c r="F411" s="41">
        <v>0.22014388489208633</v>
      </c>
      <c r="G411" s="46">
        <v>0.05755395683453238</v>
      </c>
      <c r="H411" s="16">
        <v>8</v>
      </c>
      <c r="I411" s="16">
        <v>19.1</v>
      </c>
      <c r="J411" s="16">
        <v>7.65</v>
      </c>
      <c r="K411" s="16">
        <v>34.75</v>
      </c>
      <c r="L411" s="18"/>
    </row>
    <row r="412" spans="1:12" ht="43.5" customHeight="1">
      <c r="A412" s="43">
        <v>9</v>
      </c>
      <c r="B412" s="14" t="s">
        <v>283</v>
      </c>
      <c r="C412" s="40">
        <v>6</v>
      </c>
      <c r="D412" s="41">
        <v>0.25</v>
      </c>
      <c r="E412" s="41">
        <v>0.5</v>
      </c>
      <c r="F412" s="41">
        <v>0.25</v>
      </c>
      <c r="G412" s="46">
        <v>0</v>
      </c>
      <c r="H412" s="16">
        <v>3</v>
      </c>
      <c r="I412" s="16">
        <v>6</v>
      </c>
      <c r="J412" s="16">
        <v>3</v>
      </c>
      <c r="K412" s="16">
        <v>12</v>
      </c>
      <c r="L412" s="18"/>
    </row>
    <row r="413" spans="1:12" ht="43.5" customHeight="1">
      <c r="A413" s="43">
        <v>10</v>
      </c>
      <c r="B413" s="14" t="s">
        <v>22</v>
      </c>
      <c r="C413" s="40">
        <v>5.83</v>
      </c>
      <c r="D413" s="41">
        <v>0.17094017094017094</v>
      </c>
      <c r="E413" s="41">
        <v>0.6153846153846154</v>
      </c>
      <c r="F413" s="41">
        <v>0.2136752136752137</v>
      </c>
      <c r="G413" s="46">
        <v>0.042735042735042736</v>
      </c>
      <c r="H413" s="16">
        <v>4</v>
      </c>
      <c r="I413" s="16">
        <v>14.4</v>
      </c>
      <c r="J413" s="16">
        <v>5</v>
      </c>
      <c r="K413" s="16">
        <v>23.4</v>
      </c>
      <c r="L413" s="18"/>
    </row>
    <row r="414" spans="1:12" ht="50.25" customHeight="1">
      <c r="A414" s="43">
        <v>11</v>
      </c>
      <c r="B414" s="14" t="s">
        <v>378</v>
      </c>
      <c r="C414" s="40">
        <v>5.83</v>
      </c>
      <c r="D414" s="41">
        <v>0.08340283569641367</v>
      </c>
      <c r="E414" s="41">
        <v>0.7914929107589658</v>
      </c>
      <c r="F414" s="41">
        <v>0.12510425354462051</v>
      </c>
      <c r="G414" s="46">
        <v>0.041701417848206836</v>
      </c>
      <c r="H414" s="16">
        <v>2</v>
      </c>
      <c r="I414" s="16">
        <v>18.98</v>
      </c>
      <c r="J414" s="16">
        <v>3</v>
      </c>
      <c r="K414" s="16">
        <v>23.98</v>
      </c>
      <c r="L414" s="18"/>
    </row>
    <row r="415" spans="1:12" ht="43.5" customHeight="1">
      <c r="A415" s="43">
        <v>12</v>
      </c>
      <c r="B415" s="14" t="s">
        <v>149</v>
      </c>
      <c r="C415" s="40">
        <v>5.6</v>
      </c>
      <c r="D415" s="41">
        <v>0.35</v>
      </c>
      <c r="E415" s="41">
        <v>0.2</v>
      </c>
      <c r="F415" s="41">
        <v>0.45</v>
      </c>
      <c r="G415" s="46">
        <v>0.1</v>
      </c>
      <c r="H415" s="16">
        <v>3.5</v>
      </c>
      <c r="I415" s="16">
        <v>2</v>
      </c>
      <c r="J415" s="16">
        <v>4.5</v>
      </c>
      <c r="K415" s="16">
        <v>10</v>
      </c>
      <c r="L415" s="18"/>
    </row>
    <row r="416" spans="1:12" ht="43.5" customHeight="1">
      <c r="A416" s="43">
        <v>13</v>
      </c>
      <c r="B416" s="14" t="s">
        <v>151</v>
      </c>
      <c r="C416" s="40">
        <v>5.58</v>
      </c>
      <c r="D416" s="41">
        <v>0.19844020797227038</v>
      </c>
      <c r="E416" s="41">
        <v>0.4982668977469671</v>
      </c>
      <c r="F416" s="41">
        <v>0.3032928942807626</v>
      </c>
      <c r="G416" s="46">
        <v>0.1444251877527441</v>
      </c>
      <c r="H416" s="16">
        <v>6.87</v>
      </c>
      <c r="I416" s="16">
        <v>17.25</v>
      </c>
      <c r="J416" s="16">
        <v>10.5</v>
      </c>
      <c r="K416" s="16">
        <v>34.62</v>
      </c>
      <c r="L416" s="18"/>
    </row>
    <row r="417" spans="1:12" ht="50.25" customHeight="1">
      <c r="A417" s="43">
        <v>14</v>
      </c>
      <c r="B417" s="14" t="s">
        <v>167</v>
      </c>
      <c r="C417" s="40">
        <v>5.58</v>
      </c>
      <c r="D417" s="41">
        <v>0.2358490566037736</v>
      </c>
      <c r="E417" s="41">
        <v>0.42452830188679247</v>
      </c>
      <c r="F417" s="41">
        <v>0.339622641509434</v>
      </c>
      <c r="G417" s="46">
        <v>0.04716981132075472</v>
      </c>
      <c r="H417" s="16">
        <v>5</v>
      </c>
      <c r="I417" s="16">
        <v>9</v>
      </c>
      <c r="J417" s="16">
        <v>7.2</v>
      </c>
      <c r="K417" s="16">
        <v>21.2</v>
      </c>
      <c r="L417" s="18"/>
    </row>
    <row r="418" spans="1:12" ht="43.5" customHeight="1">
      <c r="A418" s="43">
        <v>15</v>
      </c>
      <c r="B418" s="14" t="s">
        <v>144</v>
      </c>
      <c r="C418" s="40">
        <v>5.56</v>
      </c>
      <c r="D418" s="41">
        <v>0.15555555555555556</v>
      </c>
      <c r="E418" s="41">
        <v>0.5777777777777777</v>
      </c>
      <c r="F418" s="41">
        <v>0.26666666666666666</v>
      </c>
      <c r="G418" s="46">
        <v>0.044444444444444446</v>
      </c>
      <c r="H418" s="16">
        <v>3.5</v>
      </c>
      <c r="I418" s="16">
        <v>13</v>
      </c>
      <c r="J418" s="16">
        <v>6</v>
      </c>
      <c r="K418" s="16">
        <v>22.5</v>
      </c>
      <c r="L418" s="18"/>
    </row>
    <row r="419" spans="1:12" ht="43.5" customHeight="1">
      <c r="A419" s="43">
        <v>16</v>
      </c>
      <c r="B419" s="14" t="s">
        <v>175</v>
      </c>
      <c r="C419" s="40">
        <v>5.55</v>
      </c>
      <c r="D419" s="41">
        <v>0.2631578947368421</v>
      </c>
      <c r="E419" s="41">
        <v>0.3609022556390977</v>
      </c>
      <c r="F419" s="41">
        <v>0.37593984962406013</v>
      </c>
      <c r="G419" s="46">
        <v>0.03759398496240601</v>
      </c>
      <c r="H419" s="16">
        <v>7</v>
      </c>
      <c r="I419" s="16">
        <v>9.6</v>
      </c>
      <c r="J419" s="16">
        <v>10</v>
      </c>
      <c r="K419" s="16">
        <v>26.6</v>
      </c>
      <c r="L419" s="18"/>
    </row>
    <row r="420" spans="1:12" ht="43.5" customHeight="1">
      <c r="A420" s="43">
        <v>17</v>
      </c>
      <c r="B420" s="14" t="s">
        <v>135</v>
      </c>
      <c r="C420" s="40">
        <v>5.5</v>
      </c>
      <c r="D420" s="41">
        <v>0.21891418563922943</v>
      </c>
      <c r="E420" s="41">
        <v>0.43782837127845886</v>
      </c>
      <c r="F420" s="41">
        <v>0.3432574430823117</v>
      </c>
      <c r="G420" s="46">
        <v>0</v>
      </c>
      <c r="H420" s="16">
        <v>5</v>
      </c>
      <c r="I420" s="16">
        <v>10</v>
      </c>
      <c r="J420" s="16">
        <v>7.84</v>
      </c>
      <c r="K420" s="16">
        <v>22.84</v>
      </c>
      <c r="L420" s="18"/>
    </row>
    <row r="421" spans="1:12" ht="43.5" customHeight="1">
      <c r="A421" s="43">
        <v>18</v>
      </c>
      <c r="B421" s="14" t="s">
        <v>18</v>
      </c>
      <c r="C421" s="40">
        <v>5.49</v>
      </c>
      <c r="D421" s="41">
        <v>0.09762100082034454</v>
      </c>
      <c r="E421" s="41">
        <v>0.6767842493847416</v>
      </c>
      <c r="F421" s="41">
        <v>0.22559474979491387</v>
      </c>
      <c r="G421" s="46">
        <v>0.04101722723543889</v>
      </c>
      <c r="H421" s="16">
        <v>2.38</v>
      </c>
      <c r="I421" s="16">
        <v>16.5</v>
      </c>
      <c r="J421" s="16">
        <v>5.5</v>
      </c>
      <c r="K421" s="16">
        <v>24.38</v>
      </c>
      <c r="L421" s="18"/>
    </row>
    <row r="422" spans="1:12" ht="43.5" customHeight="1">
      <c r="A422" s="43">
        <v>19</v>
      </c>
      <c r="B422" s="14" t="s">
        <v>150</v>
      </c>
      <c r="C422" s="40">
        <v>5.49</v>
      </c>
      <c r="D422" s="41">
        <v>0.23269342641070392</v>
      </c>
      <c r="E422" s="41">
        <v>0.4072134962187319</v>
      </c>
      <c r="F422" s="41">
        <v>0.3600930773705643</v>
      </c>
      <c r="G422" s="46">
        <v>0.11634671320535196</v>
      </c>
      <c r="H422" s="16">
        <v>4</v>
      </c>
      <c r="I422" s="16">
        <v>7</v>
      </c>
      <c r="J422" s="16">
        <v>6.1899999999999995</v>
      </c>
      <c r="K422" s="16">
        <v>17.189999999999998</v>
      </c>
      <c r="L422" s="18"/>
    </row>
    <row r="423" spans="1:12" ht="50.25" customHeight="1">
      <c r="A423" s="43">
        <v>20</v>
      </c>
      <c r="B423" s="14" t="s">
        <v>379</v>
      </c>
      <c r="C423" s="40">
        <v>5.43</v>
      </c>
      <c r="D423" s="41">
        <v>0.07142857142857142</v>
      </c>
      <c r="E423" s="41">
        <v>0.7142857142857143</v>
      </c>
      <c r="F423" s="41">
        <v>0.21428571428571427</v>
      </c>
      <c r="G423" s="46">
        <v>0.07142857142857142</v>
      </c>
      <c r="H423" s="16">
        <v>1</v>
      </c>
      <c r="I423" s="16">
        <v>10</v>
      </c>
      <c r="J423" s="16">
        <v>3</v>
      </c>
      <c r="K423" s="16">
        <v>14</v>
      </c>
      <c r="L423" s="18"/>
    </row>
    <row r="424" spans="1:12" ht="43.5" customHeight="1">
      <c r="A424" s="43">
        <v>21</v>
      </c>
      <c r="B424" s="14" t="s">
        <v>146</v>
      </c>
      <c r="C424" s="40">
        <v>5.41</v>
      </c>
      <c r="D424" s="41">
        <v>0.01639344262295082</v>
      </c>
      <c r="E424" s="41">
        <v>0.819672131147541</v>
      </c>
      <c r="F424" s="41">
        <v>0.1639344262295082</v>
      </c>
      <c r="G424" s="46">
        <v>0.0819672131147541</v>
      </c>
      <c r="H424" s="16">
        <v>0.2</v>
      </c>
      <c r="I424" s="16">
        <v>10</v>
      </c>
      <c r="J424" s="16">
        <v>2</v>
      </c>
      <c r="K424" s="16">
        <v>12.2</v>
      </c>
      <c r="L424" s="18"/>
    </row>
    <row r="425" spans="1:12" ht="43.5" customHeight="1">
      <c r="A425" s="43">
        <v>22</v>
      </c>
      <c r="B425" s="14" t="s">
        <v>71</v>
      </c>
      <c r="C425" s="40">
        <v>5.39</v>
      </c>
      <c r="D425" s="41">
        <v>0.18181818181818182</v>
      </c>
      <c r="E425" s="41">
        <v>0.48484848484848486</v>
      </c>
      <c r="F425" s="41">
        <v>0.3333333333333333</v>
      </c>
      <c r="G425" s="46">
        <v>0</v>
      </c>
      <c r="H425" s="16">
        <v>3</v>
      </c>
      <c r="I425" s="16">
        <v>8</v>
      </c>
      <c r="J425" s="16">
        <v>5.5</v>
      </c>
      <c r="K425" s="16">
        <v>16.5</v>
      </c>
      <c r="L425" s="18"/>
    </row>
    <row r="426" spans="1:12" ht="43.5" customHeight="1">
      <c r="A426" s="43">
        <v>23</v>
      </c>
      <c r="B426" s="14" t="s">
        <v>148</v>
      </c>
      <c r="C426" s="40">
        <v>5.39</v>
      </c>
      <c r="D426" s="41">
        <v>0.2614107883817427</v>
      </c>
      <c r="E426" s="41">
        <v>0.32365145228215764</v>
      </c>
      <c r="F426" s="41">
        <v>0.41493775933609955</v>
      </c>
      <c r="G426" s="46">
        <v>0.16597510373443983</v>
      </c>
      <c r="H426" s="16">
        <v>6.3</v>
      </c>
      <c r="I426" s="16">
        <v>7.8</v>
      </c>
      <c r="J426" s="16">
        <v>10</v>
      </c>
      <c r="K426" s="16">
        <v>24.1</v>
      </c>
      <c r="L426" s="18"/>
    </row>
    <row r="427" spans="1:12" ht="43.5" customHeight="1">
      <c r="A427" s="43">
        <v>24</v>
      </c>
      <c r="B427" s="14" t="s">
        <v>142</v>
      </c>
      <c r="C427" s="40">
        <v>5.35</v>
      </c>
      <c r="D427" s="41">
        <v>0.21621621621621623</v>
      </c>
      <c r="E427" s="41">
        <v>0.40540540540540543</v>
      </c>
      <c r="F427" s="41">
        <v>0.3783783783783784</v>
      </c>
      <c r="G427" s="46">
        <v>0.08108108108108109</v>
      </c>
      <c r="H427" s="16">
        <v>8</v>
      </c>
      <c r="I427" s="16">
        <v>15</v>
      </c>
      <c r="J427" s="16">
        <v>14</v>
      </c>
      <c r="K427" s="16">
        <v>37</v>
      </c>
      <c r="L427" s="18"/>
    </row>
    <row r="428" spans="1:12" ht="43.5" customHeight="1">
      <c r="A428" s="43">
        <v>25</v>
      </c>
      <c r="B428" s="14" t="s">
        <v>147</v>
      </c>
      <c r="C428" s="40">
        <v>5.32</v>
      </c>
      <c r="D428" s="41">
        <v>0.22535211267605634</v>
      </c>
      <c r="E428" s="41">
        <v>0.38028169014084506</v>
      </c>
      <c r="F428" s="41">
        <v>0.39436619718309857</v>
      </c>
      <c r="G428" s="46">
        <v>0</v>
      </c>
      <c r="H428" s="16">
        <v>4</v>
      </c>
      <c r="I428" s="16">
        <v>6.75</v>
      </c>
      <c r="J428" s="16">
        <v>7</v>
      </c>
      <c r="K428" s="16">
        <v>17.75</v>
      </c>
      <c r="L428" s="18"/>
    </row>
    <row r="429" spans="1:12" ht="43.5" customHeight="1">
      <c r="A429" s="43">
        <v>26</v>
      </c>
      <c r="B429" s="14" t="s">
        <v>166</v>
      </c>
      <c r="C429" s="40">
        <v>5.2</v>
      </c>
      <c r="D429" s="41">
        <v>0.151952590791673</v>
      </c>
      <c r="E429" s="41">
        <v>0.49536544598085386</v>
      </c>
      <c r="F429" s="41">
        <v>0.352681963227473</v>
      </c>
      <c r="G429" s="46">
        <v>0.12156207263333839</v>
      </c>
      <c r="H429" s="16">
        <v>10</v>
      </c>
      <c r="I429" s="16">
        <v>32.599999999999994</v>
      </c>
      <c r="J429" s="16">
        <v>23.21</v>
      </c>
      <c r="K429" s="16">
        <v>65.81</v>
      </c>
      <c r="L429" s="18"/>
    </row>
    <row r="430" spans="1:12" ht="43.5" customHeight="1">
      <c r="A430" s="43">
        <v>27</v>
      </c>
      <c r="B430" s="14" t="s">
        <v>14</v>
      </c>
      <c r="C430" s="40">
        <v>5.14</v>
      </c>
      <c r="D430" s="41">
        <v>0.2446923353724361</v>
      </c>
      <c r="E430" s="41">
        <v>0.2947103274559194</v>
      </c>
      <c r="F430" s="41">
        <v>0.46059733717164447</v>
      </c>
      <c r="G430" s="46">
        <v>0.028787333573227786</v>
      </c>
      <c r="H430" s="16">
        <v>6.8</v>
      </c>
      <c r="I430" s="16">
        <v>8.190000000000001</v>
      </c>
      <c r="J430" s="16">
        <v>12.8</v>
      </c>
      <c r="K430" s="16">
        <v>27.790000000000003</v>
      </c>
      <c r="L430" s="18"/>
    </row>
    <row r="431" spans="1:12" ht="43.5" customHeight="1">
      <c r="A431" s="43">
        <v>28</v>
      </c>
      <c r="B431" s="14" t="s">
        <v>141</v>
      </c>
      <c r="C431" s="40">
        <v>5.11</v>
      </c>
      <c r="D431" s="41">
        <v>0</v>
      </c>
      <c r="E431" s="41">
        <v>0.7777777777777778</v>
      </c>
      <c r="F431" s="41">
        <v>0.2222222222222222</v>
      </c>
      <c r="G431" s="46">
        <v>0</v>
      </c>
      <c r="H431" s="16">
        <v>0</v>
      </c>
      <c r="I431" s="16">
        <v>7</v>
      </c>
      <c r="J431" s="16">
        <v>2</v>
      </c>
      <c r="K431" s="16">
        <v>9</v>
      </c>
      <c r="L431" s="18"/>
    </row>
    <row r="432" spans="1:12" ht="43.5" customHeight="1">
      <c r="A432" s="43">
        <v>29</v>
      </c>
      <c r="B432" s="14" t="s">
        <v>284</v>
      </c>
      <c r="C432" s="40">
        <v>5.03</v>
      </c>
      <c r="D432" s="41">
        <v>0.12062726176115804</v>
      </c>
      <c r="E432" s="41">
        <v>0.517490952955368</v>
      </c>
      <c r="F432" s="41">
        <v>0.3618817852834741</v>
      </c>
      <c r="G432" s="46">
        <v>0</v>
      </c>
      <c r="H432" s="16">
        <v>1</v>
      </c>
      <c r="I432" s="16">
        <v>4.29</v>
      </c>
      <c r="J432" s="16">
        <v>3</v>
      </c>
      <c r="K432" s="16">
        <v>8.29</v>
      </c>
      <c r="L432" s="18"/>
    </row>
    <row r="433" spans="1:12" ht="43.5" customHeight="1">
      <c r="A433" s="43">
        <v>30</v>
      </c>
      <c r="B433" s="14" t="s">
        <v>145</v>
      </c>
      <c r="C433" s="40">
        <v>4.94</v>
      </c>
      <c r="D433" s="41">
        <v>0.10152284263959391</v>
      </c>
      <c r="E433" s="41">
        <v>0.5329949238578681</v>
      </c>
      <c r="F433" s="41">
        <v>0.3654822335025381</v>
      </c>
      <c r="G433" s="46">
        <v>0.050761421319796954</v>
      </c>
      <c r="H433" s="16">
        <v>2</v>
      </c>
      <c r="I433" s="16">
        <v>10.5</v>
      </c>
      <c r="J433" s="16">
        <v>7.2</v>
      </c>
      <c r="K433" s="16">
        <v>19.7</v>
      </c>
      <c r="L433" s="18"/>
    </row>
    <row r="434" spans="1:12" ht="50.25" customHeight="1">
      <c r="A434" s="43">
        <v>31</v>
      </c>
      <c r="B434" s="14" t="s">
        <v>163</v>
      </c>
      <c r="C434" s="40">
        <v>4.94</v>
      </c>
      <c r="D434" s="41">
        <v>0.12244897959183673</v>
      </c>
      <c r="E434" s="41">
        <v>0.4897959183673469</v>
      </c>
      <c r="F434" s="41">
        <v>0.3877551020408163</v>
      </c>
      <c r="G434" s="46">
        <v>0.04081632653061224</v>
      </c>
      <c r="H434" s="16">
        <v>3</v>
      </c>
      <c r="I434" s="16">
        <v>12</v>
      </c>
      <c r="J434" s="16">
        <v>9.5</v>
      </c>
      <c r="K434" s="16">
        <v>24.5</v>
      </c>
      <c r="L434" s="18"/>
    </row>
    <row r="435" spans="1:12" ht="43.5" customHeight="1">
      <c r="A435" s="43">
        <v>32</v>
      </c>
      <c r="B435" s="14" t="s">
        <v>390</v>
      </c>
      <c r="C435" s="40">
        <v>4.93</v>
      </c>
      <c r="D435" s="41">
        <v>0.06666666666666667</v>
      </c>
      <c r="E435" s="41">
        <v>0.6</v>
      </c>
      <c r="F435" s="41">
        <v>0.3333333333333333</v>
      </c>
      <c r="G435" s="46">
        <v>0.26666666666666666</v>
      </c>
      <c r="H435" s="16">
        <v>1</v>
      </c>
      <c r="I435" s="16">
        <v>9</v>
      </c>
      <c r="J435" s="16">
        <v>5</v>
      </c>
      <c r="K435" s="16">
        <v>15</v>
      </c>
      <c r="L435" s="18"/>
    </row>
    <row r="436" spans="1:12" ht="43.5" customHeight="1">
      <c r="A436" s="43">
        <v>33</v>
      </c>
      <c r="B436" s="14" t="s">
        <v>16</v>
      </c>
      <c r="C436" s="40">
        <v>4.9</v>
      </c>
      <c r="D436" s="41">
        <v>0.12637526018435918</v>
      </c>
      <c r="E436" s="41">
        <v>0.472197442759441</v>
      </c>
      <c r="F436" s="41">
        <v>0.4014272970561998</v>
      </c>
      <c r="G436" s="46">
        <v>0.08920606601248884</v>
      </c>
      <c r="H436" s="16">
        <v>4.25</v>
      </c>
      <c r="I436" s="16">
        <v>15.88</v>
      </c>
      <c r="J436" s="16">
        <v>13.5</v>
      </c>
      <c r="K436" s="16">
        <v>33.63</v>
      </c>
      <c r="L436" s="18"/>
    </row>
    <row r="437" spans="1:12" ht="43.5" customHeight="1">
      <c r="A437" s="43">
        <v>34</v>
      </c>
      <c r="B437" s="14" t="s">
        <v>164</v>
      </c>
      <c r="C437" s="40">
        <v>4.78</v>
      </c>
      <c r="D437" s="41">
        <v>0.1020408163265306</v>
      </c>
      <c r="E437" s="41">
        <v>0.48979591836734687</v>
      </c>
      <c r="F437" s="41">
        <v>0.4081632653061224</v>
      </c>
      <c r="G437" s="46">
        <v>0.1020408163265306</v>
      </c>
      <c r="H437" s="16">
        <v>2</v>
      </c>
      <c r="I437" s="16">
        <v>9.6</v>
      </c>
      <c r="J437" s="16">
        <v>8</v>
      </c>
      <c r="K437" s="16">
        <v>19.6</v>
      </c>
      <c r="L437" s="18"/>
    </row>
    <row r="438" spans="1:12" ht="43.5" customHeight="1">
      <c r="A438" s="43">
        <v>35</v>
      </c>
      <c r="B438" s="14" t="s">
        <v>156</v>
      </c>
      <c r="C438" s="40">
        <v>4.77</v>
      </c>
      <c r="D438" s="41">
        <v>0.17412690605017217</v>
      </c>
      <c r="E438" s="41">
        <v>0.34333497294638465</v>
      </c>
      <c r="F438" s="41">
        <v>0.4825381210034432</v>
      </c>
      <c r="G438" s="46">
        <v>0.11805213969503198</v>
      </c>
      <c r="H438" s="16">
        <v>17.7</v>
      </c>
      <c r="I438" s="16">
        <v>34.9</v>
      </c>
      <c r="J438" s="16">
        <v>49.05</v>
      </c>
      <c r="K438" s="16">
        <v>101.64999999999999</v>
      </c>
      <c r="L438" s="18"/>
    </row>
    <row r="439" spans="1:12" ht="43.5" customHeight="1">
      <c r="A439" s="43">
        <v>36</v>
      </c>
      <c r="B439" s="14" t="s">
        <v>169</v>
      </c>
      <c r="C439" s="40">
        <v>4.72</v>
      </c>
      <c r="D439" s="41">
        <v>0.13968335035750767</v>
      </c>
      <c r="E439" s="41">
        <v>0.40091930541368753</v>
      </c>
      <c r="F439" s="41">
        <v>0.4593973442288049</v>
      </c>
      <c r="G439" s="46">
        <v>0.046986721144024524</v>
      </c>
      <c r="H439" s="16">
        <v>10.94</v>
      </c>
      <c r="I439" s="16">
        <v>31.400000000000006</v>
      </c>
      <c r="J439" s="16">
        <v>35.98</v>
      </c>
      <c r="K439" s="16">
        <v>78.32</v>
      </c>
      <c r="L439" s="18"/>
    </row>
    <row r="440" spans="1:12" ht="43.5" customHeight="1">
      <c r="A440" s="43">
        <v>37</v>
      </c>
      <c r="B440" s="14" t="s">
        <v>152</v>
      </c>
      <c r="C440" s="40">
        <v>4.71</v>
      </c>
      <c r="D440" s="41">
        <v>0.14285714285714285</v>
      </c>
      <c r="E440" s="41">
        <v>0.39285714285714285</v>
      </c>
      <c r="F440" s="41">
        <v>0.4642857142857143</v>
      </c>
      <c r="G440" s="46">
        <v>0.17857142857142858</v>
      </c>
      <c r="H440" s="16">
        <v>4</v>
      </c>
      <c r="I440" s="16">
        <v>11</v>
      </c>
      <c r="J440" s="16">
        <v>13</v>
      </c>
      <c r="K440" s="16">
        <v>28</v>
      </c>
      <c r="L440" s="18"/>
    </row>
    <row r="441" spans="1:12" ht="43.5" customHeight="1">
      <c r="A441" s="43">
        <v>38</v>
      </c>
      <c r="B441" s="14" t="s">
        <v>128</v>
      </c>
      <c r="C441" s="40">
        <v>4.62</v>
      </c>
      <c r="D441" s="41">
        <v>0.07987220447284345</v>
      </c>
      <c r="E441" s="41">
        <v>0.49414270500532487</v>
      </c>
      <c r="F441" s="41">
        <v>0.4259850905218317</v>
      </c>
      <c r="G441" s="46">
        <v>0</v>
      </c>
      <c r="H441" s="16">
        <v>1.5</v>
      </c>
      <c r="I441" s="16">
        <v>9.280000000000001</v>
      </c>
      <c r="J441" s="16">
        <v>8</v>
      </c>
      <c r="K441" s="16">
        <v>18.78</v>
      </c>
      <c r="L441" s="18"/>
    </row>
    <row r="442" spans="1:12" ht="43.5" customHeight="1">
      <c r="A442" s="43">
        <v>39</v>
      </c>
      <c r="B442" s="14" t="s">
        <v>159</v>
      </c>
      <c r="C442" s="40">
        <v>4.58</v>
      </c>
      <c r="D442" s="41">
        <v>0.12903225806451613</v>
      </c>
      <c r="E442" s="41">
        <v>0.3870967741935484</v>
      </c>
      <c r="F442" s="41">
        <v>0.4838709677419355</v>
      </c>
      <c r="G442" s="46">
        <v>0.06451612903225806</v>
      </c>
      <c r="H442" s="16">
        <v>2</v>
      </c>
      <c r="I442" s="16">
        <v>6</v>
      </c>
      <c r="J442" s="16">
        <v>7.5</v>
      </c>
      <c r="K442" s="16">
        <v>15.5</v>
      </c>
      <c r="L442" s="18"/>
    </row>
    <row r="443" spans="1:12" ht="43.5" customHeight="1">
      <c r="A443" s="43">
        <v>40</v>
      </c>
      <c r="B443" s="14" t="s">
        <v>387</v>
      </c>
      <c r="C443" s="40">
        <v>4.48</v>
      </c>
      <c r="D443" s="41">
        <v>0.09523809523809523</v>
      </c>
      <c r="E443" s="41">
        <v>0.42857142857142855</v>
      </c>
      <c r="F443" s="41">
        <v>0.47619047619047616</v>
      </c>
      <c r="G443" s="46">
        <v>0.09523809523809523</v>
      </c>
      <c r="H443" s="16">
        <v>2</v>
      </c>
      <c r="I443" s="16">
        <v>9</v>
      </c>
      <c r="J443" s="16">
        <v>10</v>
      </c>
      <c r="K443" s="16">
        <v>21</v>
      </c>
      <c r="L443" s="18"/>
    </row>
    <row r="444" spans="1:12" ht="50.25" customHeight="1">
      <c r="A444" s="43">
        <v>41</v>
      </c>
      <c r="B444" s="14" t="s">
        <v>286</v>
      </c>
      <c r="C444" s="40">
        <v>4.18</v>
      </c>
      <c r="D444" s="41">
        <v>0.045454545454545456</v>
      </c>
      <c r="E444" s="41">
        <v>0.45454545454545453</v>
      </c>
      <c r="F444" s="41">
        <v>0.5</v>
      </c>
      <c r="G444" s="46">
        <v>0.09090909090909091</v>
      </c>
      <c r="H444" s="16">
        <v>1</v>
      </c>
      <c r="I444" s="16">
        <v>10</v>
      </c>
      <c r="J444" s="16">
        <v>11</v>
      </c>
      <c r="K444" s="16">
        <v>22</v>
      </c>
      <c r="L444" s="18"/>
    </row>
    <row r="445" spans="1:12" ht="43.5" customHeight="1">
      <c r="A445" s="43">
        <v>42</v>
      </c>
      <c r="B445" s="14" t="s">
        <v>157</v>
      </c>
      <c r="C445" s="40">
        <v>4</v>
      </c>
      <c r="D445" s="41">
        <v>0.08333333333333333</v>
      </c>
      <c r="E445" s="41">
        <v>0.3333333333333333</v>
      </c>
      <c r="F445" s="41">
        <v>0.5833333333333334</v>
      </c>
      <c r="G445" s="46">
        <v>0.3333333333333333</v>
      </c>
      <c r="H445" s="16">
        <v>1</v>
      </c>
      <c r="I445" s="16">
        <v>4</v>
      </c>
      <c r="J445" s="16">
        <v>7</v>
      </c>
      <c r="K445" s="16">
        <v>12</v>
      </c>
      <c r="L445" s="18"/>
    </row>
    <row r="446" spans="1:12" ht="43.5" customHeight="1">
      <c r="A446" s="43">
        <v>43</v>
      </c>
      <c r="B446" s="14" t="s">
        <v>160</v>
      </c>
      <c r="C446" s="40">
        <v>3.82</v>
      </c>
      <c r="D446" s="41">
        <v>0.09090909090909091</v>
      </c>
      <c r="E446" s="41">
        <v>0.2727272727272727</v>
      </c>
      <c r="F446" s="41">
        <v>0.6363636363636364</v>
      </c>
      <c r="G446" s="46">
        <v>0</v>
      </c>
      <c r="H446" s="16">
        <v>1</v>
      </c>
      <c r="I446" s="16">
        <v>3</v>
      </c>
      <c r="J446" s="16">
        <v>7</v>
      </c>
      <c r="K446" s="16">
        <v>11</v>
      </c>
      <c r="L446" s="18"/>
    </row>
    <row r="447" spans="1:12" ht="43.5" customHeight="1">
      <c r="A447" s="43">
        <v>44</v>
      </c>
      <c r="B447" s="14" t="s">
        <v>162</v>
      </c>
      <c r="C447" s="40">
        <v>3.78</v>
      </c>
      <c r="D447" s="41">
        <v>0.1111111111111111</v>
      </c>
      <c r="E447" s="41">
        <v>0.2222222222222222</v>
      </c>
      <c r="F447" s="41">
        <v>0.6666666666666666</v>
      </c>
      <c r="G447" s="46">
        <v>0.1111111111111111</v>
      </c>
      <c r="H447" s="16">
        <v>1</v>
      </c>
      <c r="I447" s="16">
        <v>2</v>
      </c>
      <c r="J447" s="16">
        <v>6</v>
      </c>
      <c r="K447" s="16">
        <v>9</v>
      </c>
      <c r="L447" s="18"/>
    </row>
    <row r="448" spans="1:12" ht="43.5" customHeight="1">
      <c r="A448" s="43">
        <v>45</v>
      </c>
      <c r="B448" s="14" t="s">
        <v>170</v>
      </c>
      <c r="C448" s="40">
        <v>3.76</v>
      </c>
      <c r="D448" s="41">
        <v>0.1</v>
      </c>
      <c r="E448" s="41">
        <v>0.24</v>
      </c>
      <c r="F448" s="41">
        <v>0.6599999999999999</v>
      </c>
      <c r="G448" s="46">
        <v>0.06000000000000001</v>
      </c>
      <c r="H448" s="16">
        <v>1</v>
      </c>
      <c r="I448" s="16">
        <v>2.4</v>
      </c>
      <c r="J448" s="16">
        <v>6.6</v>
      </c>
      <c r="K448" s="16">
        <v>10</v>
      </c>
      <c r="L448" s="18"/>
    </row>
    <row r="449" spans="1:12" ht="43.5" customHeight="1">
      <c r="A449" s="43">
        <v>46</v>
      </c>
      <c r="B449" s="14" t="s">
        <v>158</v>
      </c>
      <c r="C449" s="40">
        <v>3.76</v>
      </c>
      <c r="D449" s="41">
        <v>0.06109979633401221</v>
      </c>
      <c r="E449" s="41">
        <v>0.31771894093686354</v>
      </c>
      <c r="F449" s="41">
        <v>0.6211812627291242</v>
      </c>
      <c r="G449" s="46">
        <v>0.06109979633401221</v>
      </c>
      <c r="H449" s="16">
        <v>3</v>
      </c>
      <c r="I449" s="16">
        <v>15.600000000000001</v>
      </c>
      <c r="J449" s="16">
        <v>30.500000000000004</v>
      </c>
      <c r="K449" s="16">
        <v>49.10000000000001</v>
      </c>
      <c r="L449" s="18"/>
    </row>
    <row r="450" spans="1:12" ht="43.5" customHeight="1">
      <c r="A450" s="43">
        <v>47</v>
      </c>
      <c r="B450" s="14" t="s">
        <v>165</v>
      </c>
      <c r="C450" s="40">
        <v>3.45</v>
      </c>
      <c r="D450" s="41">
        <v>0.05319148936170213</v>
      </c>
      <c r="E450" s="41">
        <v>0.2553191489361702</v>
      </c>
      <c r="F450" s="41">
        <v>0.6914893617021276</v>
      </c>
      <c r="G450" s="46">
        <v>0</v>
      </c>
      <c r="H450" s="16">
        <v>1</v>
      </c>
      <c r="I450" s="16">
        <v>4.8</v>
      </c>
      <c r="J450" s="16">
        <v>13</v>
      </c>
      <c r="K450" s="16">
        <v>18.8</v>
      </c>
      <c r="L450" s="18"/>
    </row>
    <row r="451" spans="1:12" ht="43.5" customHeight="1">
      <c r="A451" s="43">
        <v>48</v>
      </c>
      <c r="B451" s="14" t="s">
        <v>136</v>
      </c>
      <c r="C451" s="40">
        <v>3.41</v>
      </c>
      <c r="D451" s="41">
        <v>0</v>
      </c>
      <c r="E451" s="41">
        <v>0.35294117647058826</v>
      </c>
      <c r="F451" s="41">
        <v>0.6470588235294118</v>
      </c>
      <c r="G451" s="46">
        <v>0</v>
      </c>
      <c r="H451" s="16">
        <v>0</v>
      </c>
      <c r="I451" s="16">
        <v>3</v>
      </c>
      <c r="J451" s="16">
        <v>5.5</v>
      </c>
      <c r="K451" s="16">
        <v>8.5</v>
      </c>
      <c r="L451" s="18"/>
    </row>
    <row r="452" spans="1:12" ht="43.5" customHeight="1">
      <c r="A452" s="43">
        <v>49</v>
      </c>
      <c r="B452" s="14" t="s">
        <v>154</v>
      </c>
      <c r="C452" s="40">
        <v>3</v>
      </c>
      <c r="D452" s="41">
        <v>0</v>
      </c>
      <c r="E452" s="41">
        <v>0.25</v>
      </c>
      <c r="F452" s="41">
        <v>0.75</v>
      </c>
      <c r="G452" s="46">
        <v>0</v>
      </c>
      <c r="H452" s="16">
        <v>0</v>
      </c>
      <c r="I452" s="16">
        <v>2</v>
      </c>
      <c r="J452" s="16">
        <v>6</v>
      </c>
      <c r="K452" s="16">
        <v>8</v>
      </c>
      <c r="L452" s="18"/>
    </row>
    <row r="453" spans="1:12" ht="43.5" customHeight="1">
      <c r="A453" s="43">
        <v>50</v>
      </c>
      <c r="B453" s="14" t="s">
        <v>171</v>
      </c>
      <c r="C453" s="40">
        <v>2.87</v>
      </c>
      <c r="D453" s="41">
        <v>0.10239651416122006</v>
      </c>
      <c r="E453" s="41">
        <v>0.013616557734204796</v>
      </c>
      <c r="F453" s="41">
        <v>0.8839869281045752</v>
      </c>
      <c r="G453" s="46">
        <v>0.1067538126361656</v>
      </c>
      <c r="H453" s="16">
        <v>1.88</v>
      </c>
      <c r="I453" s="16">
        <v>0.25</v>
      </c>
      <c r="J453" s="16">
        <v>16.229999999999997</v>
      </c>
      <c r="K453" s="16">
        <v>18.359999999999996</v>
      </c>
      <c r="L453" s="18"/>
    </row>
    <row r="454" spans="1:12" ht="43.5" customHeight="1">
      <c r="A454" s="43">
        <v>51</v>
      </c>
      <c r="B454" s="14" t="s">
        <v>161</v>
      </c>
      <c r="C454" s="40">
        <v>2.71</v>
      </c>
      <c r="D454" s="41">
        <v>0.08888888888888889</v>
      </c>
      <c r="E454" s="41">
        <v>0</v>
      </c>
      <c r="F454" s="41">
        <v>0.9111111111111111</v>
      </c>
      <c r="G454" s="46">
        <v>0.17777777777777778</v>
      </c>
      <c r="H454" s="16">
        <v>1</v>
      </c>
      <c r="I454" s="16">
        <v>0</v>
      </c>
      <c r="J454" s="16">
        <v>10.25</v>
      </c>
      <c r="K454" s="16">
        <v>11.25</v>
      </c>
      <c r="L454" s="18"/>
    </row>
    <row r="455" spans="1:12" ht="43.5" customHeight="1">
      <c r="A455" s="43">
        <v>52</v>
      </c>
      <c r="B455" s="14" t="s">
        <v>285</v>
      </c>
      <c r="C455" s="40">
        <v>2</v>
      </c>
      <c r="D455" s="41">
        <v>0</v>
      </c>
      <c r="E455" s="41">
        <v>0</v>
      </c>
      <c r="F455" s="41">
        <v>1</v>
      </c>
      <c r="G455" s="46">
        <v>0.25806451612903225</v>
      </c>
      <c r="H455" s="16">
        <v>0</v>
      </c>
      <c r="I455" s="16">
        <v>0</v>
      </c>
      <c r="J455" s="16">
        <v>9.919999999999998</v>
      </c>
      <c r="K455" s="16">
        <v>9.919999999999998</v>
      </c>
      <c r="L455" s="18"/>
    </row>
    <row r="456" spans="1:12" ht="43.5" customHeight="1">
      <c r="A456" s="43"/>
      <c r="B456" s="14" t="s">
        <v>40</v>
      </c>
      <c r="C456" s="40">
        <v>3.2</v>
      </c>
      <c r="D456" s="41">
        <v>0.02391772303276728</v>
      </c>
      <c r="E456" s="41">
        <v>0.25113609184405644</v>
      </c>
      <c r="F456" s="41">
        <v>0.7249461851231762</v>
      </c>
      <c r="G456" s="46">
        <v>0.19110260703181056</v>
      </c>
      <c r="H456" s="16">
        <v>1</v>
      </c>
      <c r="I456" s="16">
        <v>10.5</v>
      </c>
      <c r="J456" s="16">
        <v>30.31</v>
      </c>
      <c r="K456" s="16">
        <v>41.81</v>
      </c>
      <c r="L456" s="18"/>
    </row>
    <row r="457" spans="1:12" ht="54.75" customHeight="1">
      <c r="A457" s="54"/>
      <c r="B457" s="58" t="s">
        <v>305</v>
      </c>
      <c r="C457" s="55">
        <v>5.01</v>
      </c>
      <c r="D457" s="56">
        <v>0.16171186413367492</v>
      </c>
      <c r="E457" s="56">
        <v>0.42826412722966106</v>
      </c>
      <c r="F457" s="56">
        <v>0.410024008636664</v>
      </c>
      <c r="G457" s="56">
        <v>0.08265255152188974</v>
      </c>
      <c r="H457" s="57">
        <v>200.71999999999997</v>
      </c>
      <c r="I457" s="57">
        <v>531.5699999999999</v>
      </c>
      <c r="J457" s="57">
        <v>508.93000000000006</v>
      </c>
      <c r="K457" s="57">
        <v>1241.22</v>
      </c>
      <c r="L457" s="20"/>
    </row>
    <row r="458" spans="2:12" ht="43.5" customHeight="1">
      <c r="B458" s="2"/>
      <c r="C458" s="3"/>
      <c r="D458" s="3"/>
      <c r="E458" s="4"/>
      <c r="F458" s="3"/>
      <c r="G458" s="4"/>
      <c r="H458" s="4"/>
      <c r="I458" s="5"/>
      <c r="J458" s="4"/>
      <c r="K458" s="4"/>
      <c r="L458" s="5"/>
    </row>
    <row r="459" spans="1:12" ht="43.5" customHeight="1">
      <c r="A459" s="47" t="s">
        <v>380</v>
      </c>
      <c r="B459" s="48"/>
      <c r="C459" s="49"/>
      <c r="D459" s="49"/>
      <c r="E459" s="50"/>
      <c r="F459" s="49"/>
      <c r="G459" s="50"/>
      <c r="H459" s="50"/>
      <c r="I459" s="51"/>
      <c r="J459" s="50"/>
      <c r="K459" s="50"/>
      <c r="L459" s="5"/>
    </row>
    <row r="460" spans="1:12" ht="12" customHeight="1">
      <c r="A460" s="52"/>
      <c r="B460" s="48"/>
      <c r="C460" s="49"/>
      <c r="D460" s="49"/>
      <c r="E460" s="50"/>
      <c r="F460" s="49"/>
      <c r="G460" s="50"/>
      <c r="H460" s="50"/>
      <c r="I460" s="51"/>
      <c r="J460" s="50"/>
      <c r="K460" s="50"/>
      <c r="L460" s="5"/>
    </row>
    <row r="461" spans="1:12" ht="91.5" customHeight="1">
      <c r="A461" s="53"/>
      <c r="B461" s="63" t="s">
        <v>306</v>
      </c>
      <c r="C461" s="61" t="s">
        <v>315</v>
      </c>
      <c r="D461" s="62" t="s">
        <v>316</v>
      </c>
      <c r="E461" s="62" t="s">
        <v>317</v>
      </c>
      <c r="F461" s="62" t="s">
        <v>318</v>
      </c>
      <c r="G461" s="61" t="s">
        <v>319</v>
      </c>
      <c r="H461" s="61" t="s">
        <v>320</v>
      </c>
      <c r="I461" s="61" t="s">
        <v>321</v>
      </c>
      <c r="J461" s="61" t="s">
        <v>322</v>
      </c>
      <c r="K461" s="61" t="s">
        <v>323</v>
      </c>
      <c r="L461" s="12"/>
    </row>
    <row r="462" spans="1:12" ht="43.5" customHeight="1">
      <c r="A462" s="43">
        <v>1</v>
      </c>
      <c r="B462" s="14" t="s">
        <v>143</v>
      </c>
      <c r="C462" s="40">
        <v>6.93</v>
      </c>
      <c r="D462" s="41">
        <v>0.37947783849423194</v>
      </c>
      <c r="E462" s="41">
        <v>0.4735883424408015</v>
      </c>
      <c r="F462" s="41">
        <v>0.1469338190649666</v>
      </c>
      <c r="G462" s="59" t="s">
        <v>304</v>
      </c>
      <c r="H462" s="16">
        <v>6.25</v>
      </c>
      <c r="I462" s="16">
        <v>7.8</v>
      </c>
      <c r="J462" s="16">
        <v>2.42</v>
      </c>
      <c r="K462" s="16">
        <v>16.47</v>
      </c>
      <c r="L462" s="4"/>
    </row>
    <row r="463" spans="1:12" ht="43.5" customHeight="1">
      <c r="A463" s="43">
        <v>2</v>
      </c>
      <c r="B463" s="14" t="s">
        <v>381</v>
      </c>
      <c r="C463" s="40">
        <v>6.77</v>
      </c>
      <c r="D463" s="41">
        <v>0.29787234042553196</v>
      </c>
      <c r="E463" s="41">
        <v>0.5957446808510639</v>
      </c>
      <c r="F463" s="41">
        <v>0.10638297872340427</v>
      </c>
      <c r="G463" s="59" t="s">
        <v>304</v>
      </c>
      <c r="H463" s="16">
        <v>2.8</v>
      </c>
      <c r="I463" s="16">
        <v>5.6</v>
      </c>
      <c r="J463" s="16">
        <v>1</v>
      </c>
      <c r="K463" s="16">
        <v>9.399999999999999</v>
      </c>
      <c r="L463" s="4"/>
    </row>
    <row r="464" spans="1:12" ht="43.5" customHeight="1">
      <c r="A464" s="43">
        <v>3</v>
      </c>
      <c r="B464" s="14" t="s">
        <v>21</v>
      </c>
      <c r="C464" s="40">
        <v>6.44</v>
      </c>
      <c r="D464" s="41">
        <v>0.2191780821917808</v>
      </c>
      <c r="E464" s="41">
        <v>0.6712328767123288</v>
      </c>
      <c r="F464" s="41">
        <v>0.1095890410958904</v>
      </c>
      <c r="G464" s="59" t="s">
        <v>304</v>
      </c>
      <c r="H464" s="16">
        <v>4</v>
      </c>
      <c r="I464" s="16">
        <v>12.25</v>
      </c>
      <c r="J464" s="16">
        <v>2</v>
      </c>
      <c r="K464" s="16">
        <v>18.25</v>
      </c>
      <c r="L464" s="4"/>
    </row>
    <row r="465" spans="1:12" ht="43.5" customHeight="1">
      <c r="A465" s="43">
        <v>4</v>
      </c>
      <c r="B465" s="14" t="s">
        <v>377</v>
      </c>
      <c r="C465" s="40">
        <v>6.28</v>
      </c>
      <c r="D465" s="41">
        <v>0.3361344537815126</v>
      </c>
      <c r="E465" s="41">
        <v>0.39775910364145656</v>
      </c>
      <c r="F465" s="41">
        <v>0.2661064425770308</v>
      </c>
      <c r="G465" s="59" t="s">
        <v>304</v>
      </c>
      <c r="H465" s="16">
        <v>6</v>
      </c>
      <c r="I465" s="16">
        <v>7.1</v>
      </c>
      <c r="J465" s="16">
        <v>4.75</v>
      </c>
      <c r="K465" s="16">
        <v>17.85</v>
      </c>
      <c r="L465" s="4"/>
    </row>
    <row r="466" spans="1:12" ht="43.5" customHeight="1">
      <c r="A466" s="43">
        <v>5</v>
      </c>
      <c r="B466" s="14" t="s">
        <v>14</v>
      </c>
      <c r="C466" s="40">
        <v>5.84</v>
      </c>
      <c r="D466" s="41">
        <v>0.2652005174644243</v>
      </c>
      <c r="E466" s="41">
        <v>0.4307891332470893</v>
      </c>
      <c r="F466" s="41">
        <v>0.30401034928848647</v>
      </c>
      <c r="G466" s="59" t="s">
        <v>304</v>
      </c>
      <c r="H466" s="16">
        <v>8.2</v>
      </c>
      <c r="I466" s="16">
        <v>13.32</v>
      </c>
      <c r="J466" s="16">
        <v>9.4</v>
      </c>
      <c r="K466" s="16">
        <v>30.919999999999998</v>
      </c>
      <c r="L466" s="4"/>
    </row>
    <row r="467" spans="1:12" ht="43.5" customHeight="1">
      <c r="A467" s="43">
        <v>6</v>
      </c>
      <c r="B467" s="14" t="s">
        <v>382</v>
      </c>
      <c r="C467" s="40">
        <v>5.67</v>
      </c>
      <c r="D467" s="41">
        <v>0.2916666666666667</v>
      </c>
      <c r="E467" s="41">
        <v>0.3333333333333333</v>
      </c>
      <c r="F467" s="41">
        <v>0.375</v>
      </c>
      <c r="G467" s="59" t="s">
        <v>304</v>
      </c>
      <c r="H467" s="16">
        <v>3.5</v>
      </c>
      <c r="I467" s="16">
        <v>4</v>
      </c>
      <c r="J467" s="16">
        <v>4.5</v>
      </c>
      <c r="K467" s="16">
        <v>12</v>
      </c>
      <c r="L467" s="4"/>
    </row>
    <row r="468" spans="1:12" ht="43.5" customHeight="1">
      <c r="A468" s="43">
        <v>7</v>
      </c>
      <c r="B468" s="14" t="s">
        <v>23</v>
      </c>
      <c r="C468" s="40">
        <v>5.69</v>
      </c>
      <c r="D468" s="41">
        <v>0.1367869615832363</v>
      </c>
      <c r="E468" s="41">
        <v>0.6478463329452852</v>
      </c>
      <c r="F468" s="41">
        <v>0.21536670547147843</v>
      </c>
      <c r="G468" s="59" t="s">
        <v>304</v>
      </c>
      <c r="H468" s="16">
        <v>4.7</v>
      </c>
      <c r="I468" s="16">
        <v>22.26</v>
      </c>
      <c r="J468" s="16">
        <v>7.4</v>
      </c>
      <c r="K468" s="16">
        <v>34.36000000000001</v>
      </c>
      <c r="L468" s="4"/>
    </row>
    <row r="469" spans="1:12" ht="43.5" customHeight="1">
      <c r="A469" s="43">
        <v>8</v>
      </c>
      <c r="B469" s="14" t="s">
        <v>159</v>
      </c>
      <c r="C469" s="40">
        <v>5.67</v>
      </c>
      <c r="D469" s="41">
        <v>0.25</v>
      </c>
      <c r="E469" s="41">
        <v>0.4166666666666667</v>
      </c>
      <c r="F469" s="41">
        <v>0.3333333333333333</v>
      </c>
      <c r="G469" s="59" t="s">
        <v>304</v>
      </c>
      <c r="H469" s="16">
        <v>3</v>
      </c>
      <c r="I469" s="16">
        <v>5</v>
      </c>
      <c r="J469" s="16">
        <v>4</v>
      </c>
      <c r="K469" s="16">
        <v>12</v>
      </c>
      <c r="L469" s="4"/>
    </row>
    <row r="470" spans="1:12" ht="43.5" customHeight="1">
      <c r="A470" s="43">
        <v>9</v>
      </c>
      <c r="B470" s="14" t="s">
        <v>18</v>
      </c>
      <c r="C470" s="40">
        <v>5.54</v>
      </c>
      <c r="D470" s="41">
        <v>0.18885741265344666</v>
      </c>
      <c r="E470" s="41">
        <v>0.5075542965061379</v>
      </c>
      <c r="F470" s="41">
        <v>0.3035882908404155</v>
      </c>
      <c r="G470" s="59" t="s">
        <v>304</v>
      </c>
      <c r="H470" s="16">
        <v>4</v>
      </c>
      <c r="I470" s="16">
        <v>10.75</v>
      </c>
      <c r="J470" s="16">
        <v>6.43</v>
      </c>
      <c r="K470" s="16">
        <v>21.18</v>
      </c>
      <c r="L470" s="4"/>
    </row>
    <row r="471" spans="1:12" ht="43.5" customHeight="1">
      <c r="A471" s="43">
        <v>10</v>
      </c>
      <c r="B471" s="14" t="s">
        <v>135</v>
      </c>
      <c r="C471" s="40">
        <v>5.4</v>
      </c>
      <c r="D471" s="41">
        <v>0.15</v>
      </c>
      <c r="E471" s="41">
        <v>0.55</v>
      </c>
      <c r="F471" s="41">
        <v>0.3</v>
      </c>
      <c r="G471" s="59" t="s">
        <v>304</v>
      </c>
      <c r="H471" s="16">
        <v>3</v>
      </c>
      <c r="I471" s="16">
        <v>11</v>
      </c>
      <c r="J471" s="16">
        <v>6</v>
      </c>
      <c r="K471" s="16">
        <v>20</v>
      </c>
      <c r="L471" s="4"/>
    </row>
    <row r="472" spans="1:12" ht="43.5" customHeight="1">
      <c r="A472" s="43">
        <v>11</v>
      </c>
      <c r="B472" s="14" t="s">
        <v>13</v>
      </c>
      <c r="C472" s="40">
        <v>5.4</v>
      </c>
      <c r="D472" s="41">
        <v>0.16254289326350008</v>
      </c>
      <c r="E472" s="41">
        <v>0.5255553548853169</v>
      </c>
      <c r="F472" s="41">
        <v>0.3119017518511829</v>
      </c>
      <c r="G472" s="59" t="s">
        <v>304</v>
      </c>
      <c r="H472" s="16">
        <v>9</v>
      </c>
      <c r="I472" s="16">
        <v>29.1</v>
      </c>
      <c r="J472" s="16">
        <v>17.27</v>
      </c>
      <c r="K472" s="16">
        <v>55.370000000000005</v>
      </c>
      <c r="L472" s="4"/>
    </row>
    <row r="473" spans="1:12" ht="43.5" customHeight="1">
      <c r="A473" s="43">
        <v>12</v>
      </c>
      <c r="B473" s="14" t="s">
        <v>146</v>
      </c>
      <c r="C473" s="40">
        <v>5.38</v>
      </c>
      <c r="D473" s="41">
        <v>0.07751937984496124</v>
      </c>
      <c r="E473" s="41">
        <v>0.689922480620155</v>
      </c>
      <c r="F473" s="41">
        <v>0.23255813953488372</v>
      </c>
      <c r="G473" s="59" t="s">
        <v>304</v>
      </c>
      <c r="H473" s="16">
        <v>1</v>
      </c>
      <c r="I473" s="16">
        <v>8.9</v>
      </c>
      <c r="J473" s="16">
        <v>3</v>
      </c>
      <c r="K473" s="16">
        <v>12.9</v>
      </c>
      <c r="L473" s="4"/>
    </row>
    <row r="474" spans="1:12" ht="43.5" customHeight="1">
      <c r="A474" s="43">
        <v>13</v>
      </c>
      <c r="B474" s="14" t="s">
        <v>147</v>
      </c>
      <c r="C474" s="40">
        <v>5.37</v>
      </c>
      <c r="D474" s="41">
        <v>0.19047619047619047</v>
      </c>
      <c r="E474" s="41">
        <v>0.4603174603174603</v>
      </c>
      <c r="F474" s="41">
        <v>0.3492063492063492</v>
      </c>
      <c r="G474" s="59" t="s">
        <v>304</v>
      </c>
      <c r="H474" s="16">
        <v>3</v>
      </c>
      <c r="I474" s="16">
        <v>7.25</v>
      </c>
      <c r="J474" s="16">
        <v>5.5</v>
      </c>
      <c r="K474" s="16">
        <v>15.75</v>
      </c>
      <c r="L474" s="4"/>
    </row>
    <row r="475" spans="1:12" ht="43.5" customHeight="1">
      <c r="A475" s="43">
        <v>14</v>
      </c>
      <c r="B475" s="14" t="s">
        <v>155</v>
      </c>
      <c r="C475" s="40">
        <v>5.43</v>
      </c>
      <c r="D475" s="41">
        <v>0.21428571428571427</v>
      </c>
      <c r="E475" s="41">
        <v>0.42857142857142855</v>
      </c>
      <c r="F475" s="41">
        <v>0.35714285714285715</v>
      </c>
      <c r="G475" s="59" t="s">
        <v>304</v>
      </c>
      <c r="H475" s="16">
        <v>3</v>
      </c>
      <c r="I475" s="16">
        <v>6</v>
      </c>
      <c r="J475" s="16">
        <v>5</v>
      </c>
      <c r="K475" s="16">
        <v>14</v>
      </c>
      <c r="L475" s="4"/>
    </row>
    <row r="476" spans="1:12" ht="43.5" customHeight="1">
      <c r="A476" s="43">
        <v>15</v>
      </c>
      <c r="B476" s="14" t="s">
        <v>25</v>
      </c>
      <c r="C476" s="40">
        <v>5.39</v>
      </c>
      <c r="D476" s="41">
        <v>0.17825311942959002</v>
      </c>
      <c r="E476" s="41">
        <v>0.49019607843137253</v>
      </c>
      <c r="F476" s="41">
        <v>0.3315508021390374</v>
      </c>
      <c r="G476" s="59" t="s">
        <v>304</v>
      </c>
      <c r="H476" s="16">
        <v>4</v>
      </c>
      <c r="I476" s="16">
        <v>11</v>
      </c>
      <c r="J476" s="16">
        <v>7.44</v>
      </c>
      <c r="K476" s="16">
        <v>22.44</v>
      </c>
      <c r="L476" s="4"/>
    </row>
    <row r="477" spans="1:12" ht="43.5" customHeight="1">
      <c r="A477" s="43">
        <v>16</v>
      </c>
      <c r="B477" s="14" t="s">
        <v>144</v>
      </c>
      <c r="C477" s="40">
        <v>5.31</v>
      </c>
      <c r="D477" s="41">
        <v>0.236630383341221</v>
      </c>
      <c r="E477" s="41">
        <v>0.3549455750118315</v>
      </c>
      <c r="F477" s="41">
        <v>0.40842404164694746</v>
      </c>
      <c r="G477" s="59" t="s">
        <v>304</v>
      </c>
      <c r="H477" s="16">
        <v>5</v>
      </c>
      <c r="I477" s="16">
        <v>7.5</v>
      </c>
      <c r="J477" s="16">
        <v>8.63</v>
      </c>
      <c r="K477" s="16">
        <v>21.130000000000003</v>
      </c>
      <c r="L477" s="4"/>
    </row>
    <row r="478" spans="1:12" ht="43.5" customHeight="1">
      <c r="A478" s="43">
        <v>17</v>
      </c>
      <c r="B478" s="14" t="s">
        <v>388</v>
      </c>
      <c r="C478" s="40">
        <v>5.29</v>
      </c>
      <c r="D478" s="41">
        <v>0.0784313725490196</v>
      </c>
      <c r="E478" s="41">
        <v>0.6666666666666666</v>
      </c>
      <c r="F478" s="41">
        <v>0.2549019607843137</v>
      </c>
      <c r="G478" s="59" t="s">
        <v>304</v>
      </c>
      <c r="H478" s="16">
        <v>2</v>
      </c>
      <c r="I478" s="16">
        <v>17</v>
      </c>
      <c r="J478" s="16">
        <v>6.5</v>
      </c>
      <c r="K478" s="16">
        <v>25.5</v>
      </c>
      <c r="L478" s="4"/>
    </row>
    <row r="479" spans="1:12" ht="43.5" customHeight="1">
      <c r="A479" s="43">
        <v>18</v>
      </c>
      <c r="B479" s="14" t="s">
        <v>148</v>
      </c>
      <c r="C479" s="40">
        <v>5.3</v>
      </c>
      <c r="D479" s="41">
        <v>0.1941747572815534</v>
      </c>
      <c r="E479" s="41">
        <v>0.4368932038834951</v>
      </c>
      <c r="F479" s="41">
        <v>0.3689320388349514</v>
      </c>
      <c r="G479" s="59" t="s">
        <v>304</v>
      </c>
      <c r="H479" s="16">
        <v>4</v>
      </c>
      <c r="I479" s="16">
        <v>9</v>
      </c>
      <c r="J479" s="16">
        <v>7.6</v>
      </c>
      <c r="K479" s="16">
        <v>20.6</v>
      </c>
      <c r="L479" s="4"/>
    </row>
    <row r="480" spans="1:12" ht="43.5" customHeight="1">
      <c r="A480" s="43">
        <v>19</v>
      </c>
      <c r="B480" s="14" t="s">
        <v>152</v>
      </c>
      <c r="C480" s="40">
        <v>5.31</v>
      </c>
      <c r="D480" s="41">
        <v>0.15037593984962405</v>
      </c>
      <c r="E480" s="41">
        <v>0.5263157894736842</v>
      </c>
      <c r="F480" s="41">
        <v>0.3233082706766917</v>
      </c>
      <c r="G480" s="59" t="s">
        <v>304</v>
      </c>
      <c r="H480" s="16">
        <v>4</v>
      </c>
      <c r="I480" s="16">
        <v>14</v>
      </c>
      <c r="J480" s="16">
        <v>8.6</v>
      </c>
      <c r="K480" s="16">
        <v>26.6</v>
      </c>
      <c r="L480" s="4"/>
    </row>
    <row r="481" spans="1:12" ht="43.5" customHeight="1">
      <c r="A481" s="43">
        <v>20</v>
      </c>
      <c r="B481" s="14" t="s">
        <v>22</v>
      </c>
      <c r="C481" s="40">
        <v>5.16</v>
      </c>
      <c r="D481" s="41">
        <v>0.16</v>
      </c>
      <c r="E481" s="41">
        <v>0.47</v>
      </c>
      <c r="F481" s="41">
        <v>0.37</v>
      </c>
      <c r="G481" s="59" t="s">
        <v>304</v>
      </c>
      <c r="H481" s="16">
        <v>4</v>
      </c>
      <c r="I481" s="16">
        <v>11.75</v>
      </c>
      <c r="J481" s="16">
        <v>9.25</v>
      </c>
      <c r="K481" s="16">
        <v>25</v>
      </c>
      <c r="L481" s="4"/>
    </row>
    <row r="482" spans="1:12" ht="50.25" customHeight="1">
      <c r="A482" s="43">
        <v>21</v>
      </c>
      <c r="B482" s="14" t="s">
        <v>379</v>
      </c>
      <c r="C482" s="40">
        <v>5.08</v>
      </c>
      <c r="D482" s="41">
        <v>0.07692307692307693</v>
      </c>
      <c r="E482" s="41">
        <v>0.6153846153846154</v>
      </c>
      <c r="F482" s="41">
        <v>0.3076923076923077</v>
      </c>
      <c r="G482" s="59" t="s">
        <v>304</v>
      </c>
      <c r="H482" s="16">
        <v>1</v>
      </c>
      <c r="I482" s="16">
        <v>8</v>
      </c>
      <c r="J482" s="16">
        <v>4</v>
      </c>
      <c r="K482" s="16">
        <v>13</v>
      </c>
      <c r="L482" s="4"/>
    </row>
    <row r="483" spans="1:12" ht="43.5" customHeight="1">
      <c r="A483" s="43">
        <v>22</v>
      </c>
      <c r="B483" s="14" t="s">
        <v>383</v>
      </c>
      <c r="C483" s="40">
        <v>5.13</v>
      </c>
      <c r="D483" s="41">
        <v>0.13043478260869565</v>
      </c>
      <c r="E483" s="41">
        <v>0.5217391304347826</v>
      </c>
      <c r="F483" s="41">
        <v>0.34782608695652173</v>
      </c>
      <c r="G483" s="59" t="s">
        <v>304</v>
      </c>
      <c r="H483" s="16">
        <v>3</v>
      </c>
      <c r="I483" s="16">
        <v>12</v>
      </c>
      <c r="J483" s="16">
        <v>8</v>
      </c>
      <c r="K483" s="16">
        <v>23</v>
      </c>
      <c r="L483" s="4"/>
    </row>
    <row r="484" spans="1:12" ht="43.5" customHeight="1">
      <c r="A484" s="43">
        <v>23</v>
      </c>
      <c r="B484" s="14" t="s">
        <v>19</v>
      </c>
      <c r="C484" s="40">
        <v>5.07</v>
      </c>
      <c r="D484" s="41">
        <v>0.12461059190031153</v>
      </c>
      <c r="E484" s="41">
        <v>0.5171339563862929</v>
      </c>
      <c r="F484" s="41">
        <v>0.3582554517133956</v>
      </c>
      <c r="G484" s="59" t="s">
        <v>304</v>
      </c>
      <c r="H484" s="16">
        <v>4</v>
      </c>
      <c r="I484" s="16">
        <v>16.6</v>
      </c>
      <c r="J484" s="16">
        <v>11.5</v>
      </c>
      <c r="K484" s="16">
        <v>32.1</v>
      </c>
      <c r="L484" s="4"/>
    </row>
    <row r="485" spans="1:12" ht="43.5" customHeight="1">
      <c r="A485" s="43">
        <v>24</v>
      </c>
      <c r="B485" s="14" t="s">
        <v>151</v>
      </c>
      <c r="C485" s="40">
        <v>5.05</v>
      </c>
      <c r="D485" s="41">
        <v>0.14978213507625274</v>
      </c>
      <c r="E485" s="41">
        <v>0.46296296296296297</v>
      </c>
      <c r="F485" s="41">
        <v>0.3872549019607843</v>
      </c>
      <c r="G485" s="59" t="s">
        <v>304</v>
      </c>
      <c r="H485" s="16">
        <v>5.5</v>
      </c>
      <c r="I485" s="16">
        <v>17</v>
      </c>
      <c r="J485" s="16">
        <v>14.22</v>
      </c>
      <c r="K485" s="16">
        <v>36.72</v>
      </c>
      <c r="L485" s="4"/>
    </row>
    <row r="486" spans="1:12" ht="43.5" customHeight="1">
      <c r="A486" s="43">
        <v>25</v>
      </c>
      <c r="B486" s="14" t="s">
        <v>153</v>
      </c>
      <c r="C486" s="40">
        <v>5.07</v>
      </c>
      <c r="D486" s="41">
        <v>0.1556420233463035</v>
      </c>
      <c r="E486" s="41">
        <v>0.45525291828793774</v>
      </c>
      <c r="F486" s="41">
        <v>0.38910505836575876</v>
      </c>
      <c r="G486" s="59" t="s">
        <v>304</v>
      </c>
      <c r="H486" s="16">
        <v>2</v>
      </c>
      <c r="I486" s="16">
        <v>5.85</v>
      </c>
      <c r="J486" s="16">
        <v>5</v>
      </c>
      <c r="K486" s="16">
        <v>12.85</v>
      </c>
      <c r="L486" s="4"/>
    </row>
    <row r="487" spans="1:12" ht="43.5" customHeight="1">
      <c r="A487" s="43">
        <v>26</v>
      </c>
      <c r="B487" s="14" t="s">
        <v>141</v>
      </c>
      <c r="C487" s="40">
        <v>4.91</v>
      </c>
      <c r="D487" s="41">
        <v>0.18181818181818182</v>
      </c>
      <c r="E487" s="41">
        <v>0.36363636363636365</v>
      </c>
      <c r="F487" s="41">
        <v>0.45454545454545453</v>
      </c>
      <c r="G487" s="59" t="s">
        <v>304</v>
      </c>
      <c r="H487" s="16">
        <v>2</v>
      </c>
      <c r="I487" s="16">
        <v>4</v>
      </c>
      <c r="J487" s="16">
        <v>5</v>
      </c>
      <c r="K487" s="16">
        <v>11</v>
      </c>
      <c r="L487" s="4"/>
    </row>
    <row r="488" spans="1:12" ht="43.5" customHeight="1">
      <c r="A488" s="43">
        <v>27</v>
      </c>
      <c r="B488" s="14" t="s">
        <v>145</v>
      </c>
      <c r="C488" s="40">
        <v>4.87</v>
      </c>
      <c r="D488" s="41">
        <v>0.05128205128205128</v>
      </c>
      <c r="E488" s="41">
        <v>0.6153846153846154</v>
      </c>
      <c r="F488" s="41">
        <v>0.3333333333333333</v>
      </c>
      <c r="G488" s="59" t="s">
        <v>304</v>
      </c>
      <c r="H488" s="16">
        <v>1</v>
      </c>
      <c r="I488" s="16">
        <v>12</v>
      </c>
      <c r="J488" s="16">
        <v>6.5</v>
      </c>
      <c r="K488" s="16">
        <v>19.5</v>
      </c>
      <c r="L488" s="4"/>
    </row>
    <row r="489" spans="1:12" ht="43.5" customHeight="1">
      <c r="A489" s="43">
        <v>28</v>
      </c>
      <c r="B489" s="14" t="s">
        <v>156</v>
      </c>
      <c r="C489" s="40">
        <v>4.86</v>
      </c>
      <c r="D489" s="41">
        <v>0.1303969863807592</v>
      </c>
      <c r="E489" s="41">
        <v>0.4534917415241959</v>
      </c>
      <c r="F489" s="41">
        <v>0.41611127209504495</v>
      </c>
      <c r="G489" s="59" t="s">
        <v>304</v>
      </c>
      <c r="H489" s="16">
        <v>9</v>
      </c>
      <c r="I489" s="16">
        <v>31.3</v>
      </c>
      <c r="J489" s="16">
        <v>28.72</v>
      </c>
      <c r="K489" s="16">
        <v>69.02</v>
      </c>
      <c r="L489" s="4"/>
    </row>
    <row r="490" spans="1:12" ht="43.5" customHeight="1">
      <c r="A490" s="43">
        <v>29</v>
      </c>
      <c r="B490" s="14" t="s">
        <v>16</v>
      </c>
      <c r="C490" s="40">
        <v>4.83</v>
      </c>
      <c r="D490" s="41">
        <v>0.12307692307692308</v>
      </c>
      <c r="E490" s="41">
        <v>0.46153846153846156</v>
      </c>
      <c r="F490" s="41">
        <v>0.4153846153846154</v>
      </c>
      <c r="G490" s="59" t="s">
        <v>304</v>
      </c>
      <c r="H490" s="16">
        <v>4</v>
      </c>
      <c r="I490" s="16">
        <v>15</v>
      </c>
      <c r="J490" s="16">
        <v>13.5</v>
      </c>
      <c r="K490" s="16">
        <v>32.5</v>
      </c>
      <c r="L490" s="4"/>
    </row>
    <row r="491" spans="1:12" ht="43.5" customHeight="1">
      <c r="A491" s="43">
        <v>30</v>
      </c>
      <c r="B491" s="14" t="s">
        <v>142</v>
      </c>
      <c r="C491" s="40">
        <v>4.83</v>
      </c>
      <c r="D491" s="41">
        <v>0.13333333333333333</v>
      </c>
      <c r="E491" s="41">
        <v>0.44</v>
      </c>
      <c r="F491" s="41">
        <v>0.4266666666666667</v>
      </c>
      <c r="G491" s="59" t="s">
        <v>304</v>
      </c>
      <c r="H491" s="16">
        <v>5</v>
      </c>
      <c r="I491" s="16">
        <v>16.5</v>
      </c>
      <c r="J491" s="16">
        <v>16</v>
      </c>
      <c r="K491" s="16">
        <v>37.5</v>
      </c>
      <c r="L491" s="4"/>
    </row>
    <row r="492" spans="1:12" ht="43.5" customHeight="1">
      <c r="A492" s="43">
        <v>31</v>
      </c>
      <c r="B492" s="14" t="s">
        <v>139</v>
      </c>
      <c r="C492" s="40">
        <v>4.7</v>
      </c>
      <c r="D492" s="41">
        <v>0.08892050506846878</v>
      </c>
      <c r="E492" s="41">
        <v>0.4967099413124666</v>
      </c>
      <c r="F492" s="41">
        <v>0.4143695536190645</v>
      </c>
      <c r="G492" s="59" t="s">
        <v>304</v>
      </c>
      <c r="H492" s="16">
        <v>5</v>
      </c>
      <c r="I492" s="16">
        <v>27.93</v>
      </c>
      <c r="J492" s="16">
        <v>23.3</v>
      </c>
      <c r="K492" s="16">
        <v>56.230000000000004</v>
      </c>
      <c r="L492" s="4"/>
    </row>
    <row r="493" spans="1:12" ht="50.25" customHeight="1">
      <c r="A493" s="43">
        <v>32</v>
      </c>
      <c r="B493" s="14" t="s">
        <v>163</v>
      </c>
      <c r="C493" s="40">
        <v>4.67</v>
      </c>
      <c r="D493" s="41">
        <v>0.08888888888888889</v>
      </c>
      <c r="E493" s="41">
        <v>0.4888888888888889</v>
      </c>
      <c r="F493" s="41">
        <v>0.4222222222222222</v>
      </c>
      <c r="G493" s="59" t="s">
        <v>304</v>
      </c>
      <c r="H493" s="16">
        <v>2</v>
      </c>
      <c r="I493" s="16">
        <v>11</v>
      </c>
      <c r="J493" s="16">
        <v>9.5</v>
      </c>
      <c r="K493" s="16">
        <v>22.5</v>
      </c>
      <c r="L493" s="4"/>
    </row>
    <row r="494" spans="1:12" ht="50.25" customHeight="1">
      <c r="A494" s="43">
        <v>33</v>
      </c>
      <c r="B494" s="14" t="s">
        <v>384</v>
      </c>
      <c r="C494" s="40">
        <v>4.59</v>
      </c>
      <c r="D494" s="41">
        <v>0.04562043795620438</v>
      </c>
      <c r="E494" s="41">
        <v>0.5565693430656934</v>
      </c>
      <c r="F494" s="41">
        <v>0.3978102189781022</v>
      </c>
      <c r="G494" s="59" t="s">
        <v>304</v>
      </c>
      <c r="H494" s="16">
        <v>1</v>
      </c>
      <c r="I494" s="16">
        <v>12.2</v>
      </c>
      <c r="J494" s="16">
        <v>8.72</v>
      </c>
      <c r="K494" s="16">
        <v>21.92</v>
      </c>
      <c r="L494" s="4"/>
    </row>
    <row r="495" spans="1:12" ht="43.5" customHeight="1">
      <c r="A495" s="43">
        <v>34</v>
      </c>
      <c r="B495" s="14" t="s">
        <v>150</v>
      </c>
      <c r="C495" s="40">
        <v>4.56</v>
      </c>
      <c r="D495" s="41">
        <v>0.19206145966709348</v>
      </c>
      <c r="E495" s="41">
        <v>0.2560819462227913</v>
      </c>
      <c r="F495" s="41">
        <v>0.5518565941101152</v>
      </c>
      <c r="G495" s="59" t="s">
        <v>304</v>
      </c>
      <c r="H495" s="16">
        <v>3</v>
      </c>
      <c r="I495" s="16">
        <v>4</v>
      </c>
      <c r="J495" s="16">
        <v>8.62</v>
      </c>
      <c r="K495" s="16">
        <v>15.62</v>
      </c>
      <c r="L495" s="4"/>
    </row>
    <row r="496" spans="1:12" ht="43.5" customHeight="1">
      <c r="A496" s="43">
        <v>35</v>
      </c>
      <c r="B496" s="14" t="s">
        <v>157</v>
      </c>
      <c r="C496" s="40">
        <v>4.5</v>
      </c>
      <c r="D496" s="41">
        <v>0</v>
      </c>
      <c r="E496" s="41">
        <v>0.625</v>
      </c>
      <c r="F496" s="41">
        <v>0.375</v>
      </c>
      <c r="G496" s="59" t="s">
        <v>304</v>
      </c>
      <c r="H496" s="16">
        <v>0</v>
      </c>
      <c r="I496" s="16">
        <v>5</v>
      </c>
      <c r="J496" s="16">
        <v>3</v>
      </c>
      <c r="K496" s="16">
        <v>8</v>
      </c>
      <c r="L496" s="4"/>
    </row>
    <row r="497" spans="1:12" ht="50.25" customHeight="1">
      <c r="A497" s="43">
        <v>36</v>
      </c>
      <c r="B497" s="14" t="s">
        <v>385</v>
      </c>
      <c r="C497" s="40">
        <v>4.26</v>
      </c>
      <c r="D497" s="41">
        <v>0.21739130434782608</v>
      </c>
      <c r="E497" s="41">
        <v>0.13043478260869565</v>
      </c>
      <c r="F497" s="41">
        <v>0.6521739130434783</v>
      </c>
      <c r="G497" s="59" t="s">
        <v>304</v>
      </c>
      <c r="H497" s="16">
        <v>5</v>
      </c>
      <c r="I497" s="16">
        <v>3</v>
      </c>
      <c r="J497" s="16">
        <v>15</v>
      </c>
      <c r="K497" s="16">
        <v>23</v>
      </c>
      <c r="L497" s="4"/>
    </row>
    <row r="498" spans="1:12" ht="43.5" customHeight="1">
      <c r="A498" s="43">
        <v>37</v>
      </c>
      <c r="B498" s="14" t="s">
        <v>136</v>
      </c>
      <c r="C498" s="40">
        <v>4.22</v>
      </c>
      <c r="D498" s="41">
        <v>0</v>
      </c>
      <c r="E498" s="41">
        <v>0.5555555555555556</v>
      </c>
      <c r="F498" s="41">
        <v>0.4444444444444444</v>
      </c>
      <c r="G498" s="59" t="s">
        <v>304</v>
      </c>
      <c r="H498" s="16">
        <v>0</v>
      </c>
      <c r="I498" s="16">
        <v>5</v>
      </c>
      <c r="J498" s="16">
        <v>4</v>
      </c>
      <c r="K498" s="16">
        <v>9</v>
      </c>
      <c r="L498" s="4"/>
    </row>
    <row r="499" spans="1:12" ht="43.5" customHeight="1">
      <c r="A499" s="43">
        <v>38</v>
      </c>
      <c r="B499" s="14" t="s">
        <v>386</v>
      </c>
      <c r="C499" s="40">
        <v>4.2</v>
      </c>
      <c r="D499" s="41">
        <v>0.0784313725490196</v>
      </c>
      <c r="E499" s="41">
        <v>0.39215686274509803</v>
      </c>
      <c r="F499" s="41">
        <v>0.5294117647058824</v>
      </c>
      <c r="G499" s="59" t="s">
        <v>304</v>
      </c>
      <c r="H499" s="16">
        <v>1</v>
      </c>
      <c r="I499" s="16">
        <v>5</v>
      </c>
      <c r="J499" s="16">
        <v>6.75</v>
      </c>
      <c r="K499" s="16">
        <v>12.75</v>
      </c>
      <c r="L499" s="4"/>
    </row>
    <row r="500" spans="1:12" ht="43.5" customHeight="1">
      <c r="A500" s="43">
        <v>39</v>
      </c>
      <c r="B500" s="14" t="s">
        <v>15</v>
      </c>
      <c r="C500" s="40">
        <v>4.14</v>
      </c>
      <c r="D500" s="41">
        <v>0.057971014492753624</v>
      </c>
      <c r="E500" s="41">
        <v>0.42028985507246375</v>
      </c>
      <c r="F500" s="41">
        <v>0.5217391304347826</v>
      </c>
      <c r="G500" s="59" t="s">
        <v>304</v>
      </c>
      <c r="H500" s="16">
        <v>1</v>
      </c>
      <c r="I500" s="16">
        <v>7.25</v>
      </c>
      <c r="J500" s="16">
        <v>9</v>
      </c>
      <c r="K500" s="16">
        <v>17.25</v>
      </c>
      <c r="L500" s="4"/>
    </row>
    <row r="501" spans="1:12" ht="50.25" customHeight="1">
      <c r="A501" s="43">
        <v>40</v>
      </c>
      <c r="B501" s="14" t="s">
        <v>138</v>
      </c>
      <c r="C501" s="40">
        <v>3.87</v>
      </c>
      <c r="D501" s="41">
        <v>0.09567496723460027</v>
      </c>
      <c r="E501" s="41">
        <v>0.27522935779816515</v>
      </c>
      <c r="F501" s="41">
        <v>0.6290956749672346</v>
      </c>
      <c r="G501" s="59" t="s">
        <v>304</v>
      </c>
      <c r="H501" s="16">
        <v>3.65</v>
      </c>
      <c r="I501" s="16">
        <v>10.5</v>
      </c>
      <c r="J501" s="16">
        <v>24</v>
      </c>
      <c r="K501" s="16">
        <v>38.15</v>
      </c>
      <c r="L501" s="4"/>
    </row>
    <row r="502" spans="1:12" ht="43.5" customHeight="1">
      <c r="A502" s="43">
        <v>41</v>
      </c>
      <c r="B502" s="14" t="s">
        <v>128</v>
      </c>
      <c r="C502" s="40">
        <v>3.8</v>
      </c>
      <c r="D502" s="41">
        <v>0.1</v>
      </c>
      <c r="E502" s="41">
        <v>0.25</v>
      </c>
      <c r="F502" s="41">
        <v>0.65</v>
      </c>
      <c r="G502" s="59" t="s">
        <v>304</v>
      </c>
      <c r="H502" s="16">
        <v>2</v>
      </c>
      <c r="I502" s="16">
        <v>5</v>
      </c>
      <c r="J502" s="16">
        <v>13</v>
      </c>
      <c r="K502" s="16">
        <v>20</v>
      </c>
      <c r="L502" s="4"/>
    </row>
    <row r="503" spans="1:12" ht="43.5" customHeight="1">
      <c r="A503" s="43">
        <v>42</v>
      </c>
      <c r="B503" s="14" t="s">
        <v>137</v>
      </c>
      <c r="C503" s="40">
        <v>3.75</v>
      </c>
      <c r="D503" s="41">
        <v>0.0625</v>
      </c>
      <c r="E503" s="41">
        <v>0.3125</v>
      </c>
      <c r="F503" s="41">
        <v>0.625</v>
      </c>
      <c r="G503" s="59" t="s">
        <v>304</v>
      </c>
      <c r="H503" s="16">
        <v>1</v>
      </c>
      <c r="I503" s="16">
        <v>5</v>
      </c>
      <c r="J503" s="16">
        <v>10</v>
      </c>
      <c r="K503" s="16">
        <v>16</v>
      </c>
      <c r="L503" s="4"/>
    </row>
    <row r="504" spans="1:12" ht="43.5" customHeight="1">
      <c r="A504" s="43">
        <v>43</v>
      </c>
      <c r="B504" s="14" t="s">
        <v>387</v>
      </c>
      <c r="C504" s="40">
        <v>3.74</v>
      </c>
      <c r="D504" s="41">
        <v>0.043478260869565216</v>
      </c>
      <c r="E504" s="41">
        <v>0.34782608695652173</v>
      </c>
      <c r="F504" s="41">
        <v>0.6086956521739131</v>
      </c>
      <c r="G504" s="59" t="s">
        <v>304</v>
      </c>
      <c r="H504" s="16">
        <v>1</v>
      </c>
      <c r="I504" s="16">
        <v>8</v>
      </c>
      <c r="J504" s="16">
        <v>14</v>
      </c>
      <c r="K504" s="16">
        <v>23</v>
      </c>
      <c r="L504" s="4"/>
    </row>
    <row r="505" spans="1:12" ht="43.5" customHeight="1">
      <c r="A505" s="43">
        <v>44</v>
      </c>
      <c r="B505" s="14" t="s">
        <v>158</v>
      </c>
      <c r="C505" s="40">
        <v>3.72</v>
      </c>
      <c r="D505" s="41">
        <v>0.060451797645561564</v>
      </c>
      <c r="E505" s="41">
        <v>0.30989500477251036</v>
      </c>
      <c r="F505" s="41">
        <v>0.6296531975819281</v>
      </c>
      <c r="G505" s="59" t="s">
        <v>304</v>
      </c>
      <c r="H505" s="16">
        <v>3.8</v>
      </c>
      <c r="I505" s="16">
        <v>19.48</v>
      </c>
      <c r="J505" s="16">
        <v>39.58</v>
      </c>
      <c r="K505" s="16">
        <v>62.86</v>
      </c>
      <c r="L505" s="4"/>
    </row>
    <row r="506" spans="1:12" ht="43.5" customHeight="1">
      <c r="A506" s="43">
        <v>45</v>
      </c>
      <c r="B506" s="14" t="s">
        <v>140</v>
      </c>
      <c r="C506" s="40">
        <v>3.6</v>
      </c>
      <c r="D506" s="41">
        <v>0.1</v>
      </c>
      <c r="E506" s="41">
        <v>0.2</v>
      </c>
      <c r="F506" s="41">
        <v>0.7</v>
      </c>
      <c r="G506" s="59" t="s">
        <v>304</v>
      </c>
      <c r="H506" s="16">
        <v>1</v>
      </c>
      <c r="I506" s="16">
        <v>2</v>
      </c>
      <c r="J506" s="16">
        <v>7</v>
      </c>
      <c r="K506" s="16">
        <v>10</v>
      </c>
      <c r="L506" s="4"/>
    </row>
    <row r="507" spans="1:12" ht="43.5" customHeight="1">
      <c r="A507" s="43">
        <v>46</v>
      </c>
      <c r="B507" s="14" t="s">
        <v>160</v>
      </c>
      <c r="C507" s="40">
        <v>3.33</v>
      </c>
      <c r="D507" s="41">
        <v>0</v>
      </c>
      <c r="E507" s="41">
        <v>0.3333333333333333</v>
      </c>
      <c r="F507" s="41">
        <v>0.6666666666666666</v>
      </c>
      <c r="G507" s="59" t="s">
        <v>304</v>
      </c>
      <c r="H507" s="16">
        <v>0</v>
      </c>
      <c r="I507" s="16">
        <v>3</v>
      </c>
      <c r="J507" s="16">
        <v>6</v>
      </c>
      <c r="K507" s="16">
        <v>9</v>
      </c>
      <c r="L507" s="4"/>
    </row>
    <row r="508" spans="1:12" ht="43.5" customHeight="1">
      <c r="A508" s="43">
        <v>47</v>
      </c>
      <c r="B508" s="14" t="s">
        <v>154</v>
      </c>
      <c r="C508" s="40">
        <v>2.78</v>
      </c>
      <c r="D508" s="41">
        <v>0</v>
      </c>
      <c r="E508" s="41">
        <v>0.19540229885057472</v>
      </c>
      <c r="F508" s="41">
        <v>0.8045977011494253</v>
      </c>
      <c r="G508" s="59" t="s">
        <v>304</v>
      </c>
      <c r="H508" s="16">
        <v>0</v>
      </c>
      <c r="I508" s="16">
        <v>1.7</v>
      </c>
      <c r="J508" s="16">
        <v>7</v>
      </c>
      <c r="K508" s="16">
        <v>8.7</v>
      </c>
      <c r="L508" s="4"/>
    </row>
    <row r="509" spans="1:12" ht="43.5" customHeight="1">
      <c r="A509" s="43">
        <v>48</v>
      </c>
      <c r="B509" s="14" t="s">
        <v>391</v>
      </c>
      <c r="C509" s="40">
        <v>2.84</v>
      </c>
      <c r="D509" s="41">
        <v>0</v>
      </c>
      <c r="E509" s="41">
        <v>0.21052631578947367</v>
      </c>
      <c r="F509" s="41">
        <v>0.7894736842105263</v>
      </c>
      <c r="G509" s="59" t="s">
        <v>304</v>
      </c>
      <c r="H509" s="16">
        <v>0</v>
      </c>
      <c r="I509" s="16">
        <v>2</v>
      </c>
      <c r="J509" s="16">
        <v>7.5</v>
      </c>
      <c r="K509" s="16">
        <v>9.5</v>
      </c>
      <c r="L509" s="4"/>
    </row>
    <row r="510" spans="1:12" ht="50.25" customHeight="1">
      <c r="A510" s="43">
        <v>49</v>
      </c>
      <c r="B510" s="14" t="s">
        <v>392</v>
      </c>
      <c r="C510" s="40">
        <v>2</v>
      </c>
      <c r="D510" s="41">
        <v>0</v>
      </c>
      <c r="E510" s="41">
        <v>0</v>
      </c>
      <c r="F510" s="41">
        <v>1</v>
      </c>
      <c r="G510" s="59" t="s">
        <v>304</v>
      </c>
      <c r="H510" s="16">
        <v>0</v>
      </c>
      <c r="I510" s="16">
        <v>0</v>
      </c>
      <c r="J510" s="16">
        <v>7.5</v>
      </c>
      <c r="K510" s="16">
        <v>7.5</v>
      </c>
      <c r="L510" s="4"/>
    </row>
    <row r="511" spans="1:12" ht="43.5" customHeight="1">
      <c r="A511" s="43"/>
      <c r="B511" s="14" t="s">
        <v>40</v>
      </c>
      <c r="C511" s="40">
        <v>4.28</v>
      </c>
      <c r="D511" s="41">
        <v>0.023446658851113713</v>
      </c>
      <c r="E511" s="41">
        <v>0.5228604923798358</v>
      </c>
      <c r="F511" s="41">
        <v>0.45369284876905036</v>
      </c>
      <c r="G511" s="59" t="s">
        <v>304</v>
      </c>
      <c r="H511" s="16">
        <v>1</v>
      </c>
      <c r="I511" s="16">
        <v>22.3</v>
      </c>
      <c r="J511" s="16">
        <v>19.35</v>
      </c>
      <c r="K511" s="16">
        <v>42.650000000000006</v>
      </c>
      <c r="L511" s="4"/>
    </row>
    <row r="512" spans="1:12" ht="54.75" customHeight="1">
      <c r="A512" s="54"/>
      <c r="B512" s="58" t="s">
        <v>305</v>
      </c>
      <c r="C512" s="55">
        <v>4.86</v>
      </c>
      <c r="D512" s="56">
        <v>0.13222968400229057</v>
      </c>
      <c r="E512" s="56">
        <v>0.44960695507314274</v>
      </c>
      <c r="F512" s="56">
        <v>0.4181633609245666</v>
      </c>
      <c r="G512" s="60" t="s">
        <v>304</v>
      </c>
      <c r="H512" s="57">
        <v>152.4</v>
      </c>
      <c r="I512" s="57">
        <v>518.19</v>
      </c>
      <c r="J512" s="57">
        <v>481.95000000000005</v>
      </c>
      <c r="K512" s="57">
        <v>1152.5400000000002</v>
      </c>
      <c r="L512" s="20"/>
    </row>
    <row r="513" ht="43.5" customHeight="1"/>
    <row r="514" spans="1:12" ht="43.5" customHeight="1">
      <c r="A514" s="47" t="s">
        <v>389</v>
      </c>
      <c r="B514" s="48"/>
      <c r="C514" s="49"/>
      <c r="D514" s="49"/>
      <c r="E514" s="50"/>
      <c r="F514" s="49"/>
      <c r="G514" s="50"/>
      <c r="H514" s="50"/>
      <c r="I514" s="51"/>
      <c r="J514" s="50"/>
      <c r="K514" s="50"/>
      <c r="L514" s="5"/>
    </row>
    <row r="515" spans="1:12" ht="12" customHeight="1">
      <c r="A515" s="52"/>
      <c r="B515" s="48"/>
      <c r="C515" s="49"/>
      <c r="D515" s="49"/>
      <c r="E515" s="50"/>
      <c r="F515" s="49"/>
      <c r="G515" s="50"/>
      <c r="H515" s="50"/>
      <c r="I515" s="51"/>
      <c r="J515" s="50"/>
      <c r="K515" s="50"/>
      <c r="L515" s="5"/>
    </row>
    <row r="516" spans="1:12" ht="91.5" customHeight="1">
      <c r="A516" s="53"/>
      <c r="B516" s="63" t="s">
        <v>306</v>
      </c>
      <c r="C516" s="61" t="s">
        <v>315</v>
      </c>
      <c r="D516" s="62" t="s">
        <v>316</v>
      </c>
      <c r="E516" s="62" t="s">
        <v>317</v>
      </c>
      <c r="F516" s="62" t="s">
        <v>318</v>
      </c>
      <c r="G516" s="61" t="s">
        <v>319</v>
      </c>
      <c r="H516" s="61" t="s">
        <v>320</v>
      </c>
      <c r="I516" s="61" t="s">
        <v>321</v>
      </c>
      <c r="J516" s="61" t="s">
        <v>322</v>
      </c>
      <c r="K516" s="61" t="s">
        <v>323</v>
      </c>
      <c r="L516" s="12"/>
    </row>
    <row r="517" spans="1:12" ht="50.25" customHeight="1">
      <c r="A517" s="43">
        <v>1</v>
      </c>
      <c r="B517" s="14" t="s">
        <v>173</v>
      </c>
      <c r="C517" s="40">
        <v>6.4</v>
      </c>
      <c r="D517" s="41">
        <v>0.3</v>
      </c>
      <c r="E517" s="41">
        <v>0.5</v>
      </c>
      <c r="F517" s="41">
        <v>0.2</v>
      </c>
      <c r="G517" s="46">
        <v>0</v>
      </c>
      <c r="H517" s="16">
        <v>3</v>
      </c>
      <c r="I517" s="16">
        <v>5</v>
      </c>
      <c r="J517" s="16">
        <v>2</v>
      </c>
      <c r="K517" s="16">
        <v>10</v>
      </c>
      <c r="L517" s="18"/>
    </row>
    <row r="518" spans="1:12" ht="50.25" customHeight="1">
      <c r="A518" s="43">
        <v>2</v>
      </c>
      <c r="B518" s="14" t="s">
        <v>288</v>
      </c>
      <c r="C518" s="40">
        <v>6.38</v>
      </c>
      <c r="D518" s="41">
        <v>0.37735849056603776</v>
      </c>
      <c r="E518" s="41">
        <v>0.339622641509434</v>
      </c>
      <c r="F518" s="41">
        <v>0.2830188679245283</v>
      </c>
      <c r="G518" s="46">
        <v>0.09433962264150944</v>
      </c>
      <c r="H518" s="45">
        <v>4</v>
      </c>
      <c r="I518" s="45">
        <v>3.6</v>
      </c>
      <c r="J518" s="45">
        <v>3</v>
      </c>
      <c r="K518" s="45">
        <v>10.6</v>
      </c>
      <c r="L518" s="18"/>
    </row>
    <row r="519" spans="1:12" ht="43.5" customHeight="1">
      <c r="A519" s="43">
        <v>3</v>
      </c>
      <c r="B519" s="14" t="s">
        <v>177</v>
      </c>
      <c r="C519" s="40">
        <v>5.87</v>
      </c>
      <c r="D519" s="41">
        <v>0.2</v>
      </c>
      <c r="E519" s="41">
        <v>0.5666666666666667</v>
      </c>
      <c r="F519" s="41">
        <v>0.23333333333333334</v>
      </c>
      <c r="G519" s="46">
        <v>0.13333333333333333</v>
      </c>
      <c r="H519" s="45">
        <v>3</v>
      </c>
      <c r="I519" s="45">
        <v>8.5</v>
      </c>
      <c r="J519" s="45">
        <v>3.5</v>
      </c>
      <c r="K519" s="45">
        <v>15</v>
      </c>
      <c r="L519" s="18"/>
    </row>
    <row r="520" spans="1:12" ht="43.5" customHeight="1">
      <c r="A520" s="43">
        <v>4</v>
      </c>
      <c r="B520" s="14" t="s">
        <v>23</v>
      </c>
      <c r="C520" s="40">
        <v>5.63</v>
      </c>
      <c r="D520" s="41">
        <v>0.24721878862793573</v>
      </c>
      <c r="E520" s="41">
        <v>0.4120313143798929</v>
      </c>
      <c r="F520" s="41">
        <v>0.3407498969921714</v>
      </c>
      <c r="G520" s="46">
        <v>0.21714050267820353</v>
      </c>
      <c r="H520" s="45">
        <v>6</v>
      </c>
      <c r="I520" s="45">
        <v>10</v>
      </c>
      <c r="J520" s="45">
        <v>8.27</v>
      </c>
      <c r="K520" s="45">
        <v>24.27</v>
      </c>
      <c r="L520" s="18"/>
    </row>
    <row r="521" spans="1:12" ht="43.5" customHeight="1">
      <c r="A521" s="43">
        <v>5</v>
      </c>
      <c r="B521" s="14" t="s">
        <v>168</v>
      </c>
      <c r="C521" s="40">
        <v>5.47</v>
      </c>
      <c r="D521" s="41">
        <v>0.15789473684210525</v>
      </c>
      <c r="E521" s="41">
        <v>0.5526315789473685</v>
      </c>
      <c r="F521" s="41">
        <v>0.2894736842105263</v>
      </c>
      <c r="G521" s="46">
        <v>0.15789473684210525</v>
      </c>
      <c r="H521" s="45">
        <v>3</v>
      </c>
      <c r="I521" s="45">
        <v>10.5</v>
      </c>
      <c r="J521" s="45">
        <v>5.5</v>
      </c>
      <c r="K521" s="45">
        <v>19</v>
      </c>
      <c r="L521" s="18"/>
    </row>
    <row r="522" spans="1:12" ht="43.5" customHeight="1">
      <c r="A522" s="43">
        <v>6</v>
      </c>
      <c r="B522" s="14" t="s">
        <v>16</v>
      </c>
      <c r="C522" s="40">
        <v>5.36</v>
      </c>
      <c r="D522" s="41">
        <v>0.24</v>
      </c>
      <c r="E522" s="41">
        <v>0.36</v>
      </c>
      <c r="F522" s="41">
        <v>0.4</v>
      </c>
      <c r="G522" s="46">
        <v>0.28</v>
      </c>
      <c r="H522" s="16">
        <v>6</v>
      </c>
      <c r="I522" s="16">
        <v>9</v>
      </c>
      <c r="J522" s="16">
        <v>10</v>
      </c>
      <c r="K522" s="16">
        <v>25</v>
      </c>
      <c r="L522" s="18"/>
    </row>
    <row r="523" spans="1:12" ht="43.5" customHeight="1">
      <c r="A523" s="43">
        <v>7</v>
      </c>
      <c r="B523" s="14" t="s">
        <v>193</v>
      </c>
      <c r="C523" s="40">
        <v>5.33</v>
      </c>
      <c r="D523" s="41">
        <v>0</v>
      </c>
      <c r="E523" s="41">
        <v>0.8337489609310058</v>
      </c>
      <c r="F523" s="41">
        <v>0.16625103906899416</v>
      </c>
      <c r="G523" s="46">
        <v>0.08312551953449708</v>
      </c>
      <c r="H523" s="45">
        <v>0</v>
      </c>
      <c r="I523" s="45">
        <v>10.030000000000001</v>
      </c>
      <c r="J523" s="45">
        <v>2</v>
      </c>
      <c r="K523" s="45">
        <v>12.030000000000001</v>
      </c>
      <c r="L523" s="18"/>
    </row>
    <row r="524" spans="1:12" ht="43.5" customHeight="1">
      <c r="A524" s="43">
        <v>8</v>
      </c>
      <c r="B524" s="14" t="s">
        <v>174</v>
      </c>
      <c r="C524" s="40">
        <v>5.23</v>
      </c>
      <c r="D524" s="41">
        <v>0.09581603321622484</v>
      </c>
      <c r="E524" s="41">
        <v>0.6164164803577131</v>
      </c>
      <c r="F524" s="41">
        <v>0.2877674864260619</v>
      </c>
      <c r="G524" s="46">
        <v>0.34525710635579687</v>
      </c>
      <c r="H524" s="16">
        <v>3</v>
      </c>
      <c r="I524" s="16">
        <v>19.3</v>
      </c>
      <c r="J524" s="16">
        <v>9.01</v>
      </c>
      <c r="K524" s="16">
        <v>31.310000000000002</v>
      </c>
      <c r="L524" s="18"/>
    </row>
    <row r="525" spans="1:12" ht="43.5" customHeight="1">
      <c r="A525" s="43">
        <v>9</v>
      </c>
      <c r="B525" s="14" t="s">
        <v>183</v>
      </c>
      <c r="C525" s="40">
        <v>5.2</v>
      </c>
      <c r="D525" s="41">
        <v>0.22857142857142856</v>
      </c>
      <c r="E525" s="41">
        <v>0.34285714285714286</v>
      </c>
      <c r="F525" s="41">
        <v>0.42857142857142855</v>
      </c>
      <c r="G525" s="46">
        <v>0.2</v>
      </c>
      <c r="H525" s="45">
        <v>2</v>
      </c>
      <c r="I525" s="45">
        <v>3</v>
      </c>
      <c r="J525" s="45">
        <v>3.75</v>
      </c>
      <c r="K525" s="45">
        <v>8.75</v>
      </c>
      <c r="L525" s="18"/>
    </row>
    <row r="526" spans="1:12" ht="50.25" customHeight="1">
      <c r="A526" s="43">
        <v>10</v>
      </c>
      <c r="B526" s="14" t="s">
        <v>175</v>
      </c>
      <c r="C526" s="40">
        <v>5</v>
      </c>
      <c r="D526" s="41">
        <v>0.19147372289599413</v>
      </c>
      <c r="E526" s="41">
        <v>0.3675119441381845</v>
      </c>
      <c r="F526" s="41">
        <v>0.4410143329658214</v>
      </c>
      <c r="G526" s="46">
        <v>0.29400955531054757</v>
      </c>
      <c r="H526" s="45">
        <v>5.21</v>
      </c>
      <c r="I526" s="45">
        <v>10</v>
      </c>
      <c r="J526" s="45">
        <v>12</v>
      </c>
      <c r="K526" s="45">
        <v>27.21</v>
      </c>
      <c r="L526" s="18"/>
    </row>
    <row r="527" spans="1:12" ht="43.5" customHeight="1">
      <c r="A527" s="43">
        <v>11</v>
      </c>
      <c r="B527" s="14" t="s">
        <v>176</v>
      </c>
      <c r="C527" s="40">
        <v>5</v>
      </c>
      <c r="D527" s="41">
        <v>0.08333333333333333</v>
      </c>
      <c r="E527" s="41">
        <v>0.5833333333333334</v>
      </c>
      <c r="F527" s="41">
        <v>0.3333333333333333</v>
      </c>
      <c r="G527" s="46">
        <v>0.3833333333333333</v>
      </c>
      <c r="H527" s="45">
        <v>1</v>
      </c>
      <c r="I527" s="45">
        <v>7</v>
      </c>
      <c r="J527" s="45">
        <v>4</v>
      </c>
      <c r="K527" s="45">
        <v>12</v>
      </c>
      <c r="L527" s="18"/>
    </row>
    <row r="528" spans="1:12" ht="43.5" customHeight="1">
      <c r="A528" s="43">
        <v>12</v>
      </c>
      <c r="B528" s="14" t="s">
        <v>166</v>
      </c>
      <c r="C528" s="40">
        <v>4.9</v>
      </c>
      <c r="D528" s="41">
        <v>0.14858490566037735</v>
      </c>
      <c r="E528" s="41">
        <v>0.42688679245283023</v>
      </c>
      <c r="F528" s="41">
        <v>0.42452830188679247</v>
      </c>
      <c r="G528" s="46">
        <v>0.21933962264150947</v>
      </c>
      <c r="H528" s="45">
        <v>6.3</v>
      </c>
      <c r="I528" s="45">
        <v>18.1</v>
      </c>
      <c r="J528" s="45">
        <v>18</v>
      </c>
      <c r="K528" s="45">
        <v>42.4</v>
      </c>
      <c r="L528" s="18"/>
    </row>
    <row r="529" spans="1:12" ht="43.5" customHeight="1">
      <c r="A529" s="43">
        <v>13</v>
      </c>
      <c r="B529" s="14" t="s">
        <v>287</v>
      </c>
      <c r="C529" s="40">
        <v>4.91</v>
      </c>
      <c r="D529" s="41">
        <v>0.18181818181818182</v>
      </c>
      <c r="E529" s="41">
        <v>0.36363636363636365</v>
      </c>
      <c r="F529" s="41">
        <v>0.45454545454545453</v>
      </c>
      <c r="G529" s="46">
        <v>0.2727272727272727</v>
      </c>
      <c r="H529" s="45">
        <v>2</v>
      </c>
      <c r="I529" s="45">
        <v>4</v>
      </c>
      <c r="J529" s="45">
        <v>5</v>
      </c>
      <c r="K529" s="45">
        <v>11</v>
      </c>
      <c r="L529" s="18"/>
    </row>
    <row r="530" spans="1:12" ht="43.5" customHeight="1">
      <c r="A530" s="43">
        <v>14</v>
      </c>
      <c r="B530" s="14" t="s">
        <v>18</v>
      </c>
      <c r="C530" s="40">
        <v>4.8</v>
      </c>
      <c r="D530" s="41">
        <v>0.07479431563201197</v>
      </c>
      <c r="E530" s="41">
        <v>0.5512341062079281</v>
      </c>
      <c r="F530" s="41">
        <v>0.3739715781600599</v>
      </c>
      <c r="G530" s="46">
        <v>0.35676888556469705</v>
      </c>
      <c r="H530" s="16">
        <v>1</v>
      </c>
      <c r="I530" s="16">
        <v>7.369999999999999</v>
      </c>
      <c r="J530" s="16">
        <v>5</v>
      </c>
      <c r="K530" s="16">
        <v>13.37</v>
      </c>
      <c r="L530" s="18"/>
    </row>
    <row r="531" spans="1:12" ht="43.5" customHeight="1">
      <c r="A531" s="43">
        <v>15</v>
      </c>
      <c r="B531" s="14" t="s">
        <v>178</v>
      </c>
      <c r="C531" s="40">
        <v>4.78</v>
      </c>
      <c r="D531" s="41">
        <v>0.20408163265306123</v>
      </c>
      <c r="E531" s="41">
        <v>0.2857142857142857</v>
      </c>
      <c r="F531" s="41">
        <v>0.5102040816326531</v>
      </c>
      <c r="G531" s="46">
        <v>0.20408163265306123</v>
      </c>
      <c r="H531" s="45">
        <v>5</v>
      </c>
      <c r="I531" s="45">
        <v>7</v>
      </c>
      <c r="J531" s="45">
        <v>12.5</v>
      </c>
      <c r="K531" s="45">
        <v>24.5</v>
      </c>
      <c r="L531" s="18"/>
    </row>
    <row r="532" spans="1:12" ht="43.5" customHeight="1">
      <c r="A532" s="43">
        <v>16</v>
      </c>
      <c r="B532" s="14" t="s">
        <v>180</v>
      </c>
      <c r="C532" s="40">
        <v>4.71</v>
      </c>
      <c r="D532" s="41">
        <v>0.1179245283018868</v>
      </c>
      <c r="E532" s="41">
        <v>0.44070080862533695</v>
      </c>
      <c r="F532" s="41">
        <v>0.4413746630727763</v>
      </c>
      <c r="G532" s="46">
        <v>0.35714285714285715</v>
      </c>
      <c r="H532" s="45">
        <v>3.5</v>
      </c>
      <c r="I532" s="45">
        <v>13.08</v>
      </c>
      <c r="J532" s="45">
        <v>13.1</v>
      </c>
      <c r="K532" s="45">
        <v>29.68</v>
      </c>
      <c r="L532" s="18"/>
    </row>
    <row r="533" spans="1:12" ht="43.5" customHeight="1">
      <c r="A533" s="43">
        <v>17</v>
      </c>
      <c r="B533" s="14" t="s">
        <v>152</v>
      </c>
      <c r="C533" s="40">
        <v>4.63</v>
      </c>
      <c r="D533" s="41">
        <v>0.14071294559099437</v>
      </c>
      <c r="E533" s="41">
        <v>0.37523452157598497</v>
      </c>
      <c r="F533" s="41">
        <v>0.4840525328330206</v>
      </c>
      <c r="G533" s="46">
        <v>0.5309568480300186</v>
      </c>
      <c r="H533" s="45">
        <v>3</v>
      </c>
      <c r="I533" s="45">
        <v>8</v>
      </c>
      <c r="J533" s="45">
        <v>10.319999999999999</v>
      </c>
      <c r="K533" s="45">
        <v>21.32</v>
      </c>
      <c r="L533" s="18"/>
    </row>
    <row r="534" spans="1:12" ht="43.5" customHeight="1">
      <c r="A534" s="43">
        <v>18</v>
      </c>
      <c r="B534" s="14" t="s">
        <v>186</v>
      </c>
      <c r="C534" s="40">
        <v>4.61</v>
      </c>
      <c r="D534" s="41">
        <v>0</v>
      </c>
      <c r="E534" s="41">
        <v>0.6527777777777778</v>
      </c>
      <c r="F534" s="41">
        <v>0.3472222222222222</v>
      </c>
      <c r="G534" s="46">
        <v>0.1736111111111111</v>
      </c>
      <c r="H534" s="45">
        <v>0</v>
      </c>
      <c r="I534" s="45">
        <v>7.52</v>
      </c>
      <c r="J534" s="45">
        <v>4</v>
      </c>
      <c r="K534" s="45">
        <v>11.52</v>
      </c>
      <c r="L534" s="18"/>
    </row>
    <row r="535" spans="1:12" ht="50.25" customHeight="1">
      <c r="A535" s="43">
        <v>19</v>
      </c>
      <c r="B535" s="14" t="s">
        <v>188</v>
      </c>
      <c r="C535" s="40">
        <v>4.6</v>
      </c>
      <c r="D535" s="41">
        <v>0.14388489208633093</v>
      </c>
      <c r="E535" s="41">
        <v>0.3630695443645084</v>
      </c>
      <c r="F535" s="41">
        <v>0.4930455635491606</v>
      </c>
      <c r="G535" s="46">
        <v>0.2052757793764988</v>
      </c>
      <c r="H535" s="45">
        <v>3</v>
      </c>
      <c r="I535" s="45">
        <v>7.57</v>
      </c>
      <c r="J535" s="45">
        <v>10.28</v>
      </c>
      <c r="K535" s="45">
        <v>20.85</v>
      </c>
      <c r="L535" s="18"/>
    </row>
    <row r="536" spans="1:12" ht="50.25" customHeight="1">
      <c r="A536" s="43">
        <v>20</v>
      </c>
      <c r="B536" s="14" t="s">
        <v>192</v>
      </c>
      <c r="C536" s="40">
        <v>4.4</v>
      </c>
      <c r="D536" s="41">
        <v>0</v>
      </c>
      <c r="E536" s="41">
        <v>0.6</v>
      </c>
      <c r="F536" s="41">
        <v>0.4</v>
      </c>
      <c r="G536" s="46">
        <v>0.6</v>
      </c>
      <c r="H536" s="16">
        <v>0</v>
      </c>
      <c r="I536" s="44">
        <v>6</v>
      </c>
      <c r="J536" s="16">
        <v>4</v>
      </c>
      <c r="K536" s="16">
        <v>10</v>
      </c>
      <c r="L536" s="18"/>
    </row>
    <row r="537" spans="1:12" ht="50.25" customHeight="1">
      <c r="A537" s="43">
        <v>21</v>
      </c>
      <c r="B537" s="14" t="s">
        <v>187</v>
      </c>
      <c r="C537" s="40">
        <v>4.17</v>
      </c>
      <c r="D537" s="41">
        <v>0.06031363088057902</v>
      </c>
      <c r="E537" s="41">
        <v>0.4221954161640531</v>
      </c>
      <c r="F537" s="41">
        <v>0.517490952955368</v>
      </c>
      <c r="G537" s="46">
        <v>0.3618817852834741</v>
      </c>
      <c r="H537" s="45">
        <v>1</v>
      </c>
      <c r="I537" s="45">
        <v>7</v>
      </c>
      <c r="J537" s="45">
        <v>8.58</v>
      </c>
      <c r="K537" s="45">
        <v>16.58</v>
      </c>
      <c r="L537" s="18"/>
    </row>
    <row r="538" spans="1:12" ht="50.25" customHeight="1">
      <c r="A538" s="43">
        <v>22</v>
      </c>
      <c r="B538" s="14" t="s">
        <v>191</v>
      </c>
      <c r="C538" s="40">
        <v>4.12</v>
      </c>
      <c r="D538" s="41">
        <v>0.11764705882352941</v>
      </c>
      <c r="E538" s="41">
        <v>0.29411764705882354</v>
      </c>
      <c r="F538" s="41">
        <v>0.5882352941176471</v>
      </c>
      <c r="G538" s="46">
        <v>0.35294117647058826</v>
      </c>
      <c r="H538" s="16">
        <v>2</v>
      </c>
      <c r="I538" s="44">
        <v>5</v>
      </c>
      <c r="J538" s="16">
        <v>10</v>
      </c>
      <c r="K538" s="16">
        <v>17</v>
      </c>
      <c r="L538" s="18"/>
    </row>
    <row r="539" spans="1:12" ht="43.5" customHeight="1">
      <c r="A539" s="43">
        <v>23</v>
      </c>
      <c r="B539" s="14" t="s">
        <v>184</v>
      </c>
      <c r="C539" s="40">
        <v>3.8</v>
      </c>
      <c r="D539" s="41">
        <v>0.05</v>
      </c>
      <c r="E539" s="41">
        <v>0.35</v>
      </c>
      <c r="F539" s="41">
        <v>0.6</v>
      </c>
      <c r="G539" s="46">
        <v>0.1</v>
      </c>
      <c r="H539" s="45">
        <v>1</v>
      </c>
      <c r="I539" s="45">
        <v>7</v>
      </c>
      <c r="J539" s="45">
        <v>12</v>
      </c>
      <c r="K539" s="45">
        <v>20</v>
      </c>
      <c r="L539" s="18"/>
    </row>
    <row r="540" spans="1:12" ht="50.25" customHeight="1">
      <c r="A540" s="43">
        <v>24</v>
      </c>
      <c r="B540" s="14" t="s">
        <v>190</v>
      </c>
      <c r="C540" s="40">
        <v>3.58</v>
      </c>
      <c r="D540" s="41">
        <v>0.04950495049504951</v>
      </c>
      <c r="E540" s="41">
        <v>0.297029702970297</v>
      </c>
      <c r="F540" s="41">
        <v>0.6534653465346535</v>
      </c>
      <c r="G540" s="46">
        <v>0.24752475247524752</v>
      </c>
      <c r="H540" s="16">
        <v>1</v>
      </c>
      <c r="I540" s="44">
        <v>6</v>
      </c>
      <c r="J540" s="16">
        <v>13.2</v>
      </c>
      <c r="K540" s="16">
        <v>20.2</v>
      </c>
      <c r="L540" s="18"/>
    </row>
    <row r="541" spans="1:12" ht="50.25" customHeight="1">
      <c r="A541" s="43">
        <v>25</v>
      </c>
      <c r="B541" s="14" t="s">
        <v>181</v>
      </c>
      <c r="C541" s="40">
        <v>3.52</v>
      </c>
      <c r="D541" s="41">
        <v>0.0544069640914037</v>
      </c>
      <c r="E541" s="41">
        <v>0.2720348204570185</v>
      </c>
      <c r="F541" s="41">
        <v>0.6735582154515778</v>
      </c>
      <c r="G541" s="46">
        <v>0.2655059847660501</v>
      </c>
      <c r="H541" s="45">
        <v>1</v>
      </c>
      <c r="I541" s="45">
        <v>5</v>
      </c>
      <c r="J541" s="45">
        <v>12.379999999999999</v>
      </c>
      <c r="K541" s="45">
        <v>18.38</v>
      </c>
      <c r="L541" s="18"/>
    </row>
    <row r="542" spans="1:12" ht="43.5" customHeight="1">
      <c r="A542" s="43">
        <v>26</v>
      </c>
      <c r="B542" s="14" t="s">
        <v>75</v>
      </c>
      <c r="C542" s="40">
        <v>3.29</v>
      </c>
      <c r="D542" s="41">
        <v>0.04040404040404041</v>
      </c>
      <c r="E542" s="41">
        <v>0.24242424242424243</v>
      </c>
      <c r="F542" s="41">
        <v>0.7171717171717171</v>
      </c>
      <c r="G542" s="46">
        <v>0.08080808080808079</v>
      </c>
      <c r="H542" s="45">
        <v>1</v>
      </c>
      <c r="I542" s="45">
        <v>6</v>
      </c>
      <c r="J542" s="45">
        <v>17.75</v>
      </c>
      <c r="K542" s="45">
        <v>24.75</v>
      </c>
      <c r="L542" s="18"/>
    </row>
    <row r="543" spans="1:12" ht="43.5" customHeight="1">
      <c r="A543" s="43">
        <v>27</v>
      </c>
      <c r="B543" s="14" t="s">
        <v>134</v>
      </c>
      <c r="C543" s="40">
        <v>3.33</v>
      </c>
      <c r="D543" s="41">
        <v>0.047619047619047616</v>
      </c>
      <c r="E543" s="41">
        <v>0.23809523809523808</v>
      </c>
      <c r="F543" s="41">
        <v>0.7142857142857143</v>
      </c>
      <c r="G543" s="46">
        <v>0.23809523809523808</v>
      </c>
      <c r="H543" s="45">
        <v>1</v>
      </c>
      <c r="I543" s="45">
        <v>5</v>
      </c>
      <c r="J543" s="45">
        <v>15</v>
      </c>
      <c r="K543" s="45">
        <v>21</v>
      </c>
      <c r="L543" s="18"/>
    </row>
    <row r="544" spans="1:12" ht="43.5" customHeight="1">
      <c r="A544" s="43">
        <v>28</v>
      </c>
      <c r="B544" s="14" t="s">
        <v>182</v>
      </c>
      <c r="C544" s="40">
        <v>2.96</v>
      </c>
      <c r="D544" s="41">
        <v>0.04</v>
      </c>
      <c r="E544" s="41">
        <v>0.16</v>
      </c>
      <c r="F544" s="41">
        <v>0.8</v>
      </c>
      <c r="G544" s="46">
        <v>0.32</v>
      </c>
      <c r="H544" s="45">
        <v>0.5</v>
      </c>
      <c r="I544" s="45">
        <v>2</v>
      </c>
      <c r="J544" s="45">
        <v>10</v>
      </c>
      <c r="K544" s="45">
        <v>12.5</v>
      </c>
      <c r="L544" s="18"/>
    </row>
    <row r="545" spans="1:12" ht="43.5" customHeight="1">
      <c r="A545" s="43"/>
      <c r="B545" s="14" t="s">
        <v>40</v>
      </c>
      <c r="C545" s="40">
        <v>3.49</v>
      </c>
      <c r="D545" s="41">
        <v>0.10256410256410256</v>
      </c>
      <c r="E545" s="41">
        <v>0.16615384615384615</v>
      </c>
      <c r="F545" s="41">
        <v>0.7312820512820513</v>
      </c>
      <c r="G545" s="46">
        <v>0.3717948717948718</v>
      </c>
      <c r="H545" s="16">
        <v>2</v>
      </c>
      <c r="I545" s="16">
        <v>3.24</v>
      </c>
      <c r="J545" s="16">
        <v>14.26</v>
      </c>
      <c r="K545" s="16">
        <v>19.5</v>
      </c>
      <c r="L545" s="18"/>
    </row>
    <row r="546" spans="1:12" ht="54.75" customHeight="1">
      <c r="A546" s="54"/>
      <c r="B546" s="64" t="s">
        <v>12</v>
      </c>
      <c r="C546" s="55">
        <v>4.63</v>
      </c>
      <c r="D546" s="56">
        <v>0.12826529869751874</v>
      </c>
      <c r="E546" s="56">
        <v>0.4016772174925416</v>
      </c>
      <c r="F546" s="56">
        <v>0.47005748380993967</v>
      </c>
      <c r="G546" s="56">
        <v>0.25982318271119836</v>
      </c>
      <c r="H546" s="57">
        <v>70.51</v>
      </c>
      <c r="I546" s="57">
        <v>220.80999999999997</v>
      </c>
      <c r="J546" s="57">
        <v>258.40000000000003</v>
      </c>
      <c r="K546" s="57">
        <v>549.72</v>
      </c>
      <c r="L546" s="20"/>
    </row>
    <row r="547" spans="2:12" ht="12.75">
      <c r="B547" s="2"/>
      <c r="C547" s="3"/>
      <c r="D547" s="3"/>
      <c r="E547" s="4"/>
      <c r="F547" s="3"/>
      <c r="G547" s="4"/>
      <c r="H547" s="4"/>
      <c r="I547" s="5"/>
      <c r="J547" s="4"/>
      <c r="K547" s="4"/>
      <c r="L547" s="5"/>
    </row>
    <row r="548" spans="1:12" ht="43.5" customHeight="1">
      <c r="A548" s="47" t="s">
        <v>393</v>
      </c>
      <c r="B548" s="48"/>
      <c r="C548" s="49"/>
      <c r="D548" s="49"/>
      <c r="E548" s="50"/>
      <c r="F548" s="49"/>
      <c r="G548" s="50"/>
      <c r="H548" s="50"/>
      <c r="I548" s="51"/>
      <c r="J548" s="50"/>
      <c r="K548" s="50"/>
      <c r="L548" s="5"/>
    </row>
    <row r="549" spans="1:12" ht="12.75">
      <c r="A549" s="52"/>
      <c r="B549" s="48"/>
      <c r="C549" s="49"/>
      <c r="D549" s="49"/>
      <c r="E549" s="50"/>
      <c r="F549" s="49"/>
      <c r="G549" s="50"/>
      <c r="H549" s="50"/>
      <c r="I549" s="51"/>
      <c r="J549" s="50"/>
      <c r="K549" s="50"/>
      <c r="L549" s="5"/>
    </row>
    <row r="550" spans="1:12" ht="91.5" customHeight="1">
      <c r="A550" s="53"/>
      <c r="B550" s="63" t="s">
        <v>306</v>
      </c>
      <c r="C550" s="61" t="s">
        <v>315</v>
      </c>
      <c r="D550" s="62" t="s">
        <v>316</v>
      </c>
      <c r="E550" s="62" t="s">
        <v>317</v>
      </c>
      <c r="F550" s="62" t="s">
        <v>318</v>
      </c>
      <c r="G550" s="61" t="s">
        <v>319</v>
      </c>
      <c r="H550" s="61" t="s">
        <v>320</v>
      </c>
      <c r="I550" s="61" t="s">
        <v>321</v>
      </c>
      <c r="J550" s="61" t="s">
        <v>322</v>
      </c>
      <c r="K550" s="61" t="s">
        <v>323</v>
      </c>
      <c r="L550" s="5"/>
    </row>
    <row r="551" spans="1:12" ht="50.25" customHeight="1">
      <c r="A551" s="43">
        <v>1</v>
      </c>
      <c r="B551" s="14" t="s">
        <v>173</v>
      </c>
      <c r="C551" s="40">
        <v>5.7</v>
      </c>
      <c r="D551" s="41">
        <v>0.28063610851262866</v>
      </c>
      <c r="E551" s="41">
        <v>0.36389148737137517</v>
      </c>
      <c r="F551" s="41">
        <v>0.35547240411599623</v>
      </c>
      <c r="G551" s="59" t="s">
        <v>304</v>
      </c>
      <c r="H551" s="16">
        <v>3</v>
      </c>
      <c r="I551" s="16">
        <v>3.89</v>
      </c>
      <c r="J551" s="16">
        <v>3.8</v>
      </c>
      <c r="K551" s="16">
        <v>10.69</v>
      </c>
      <c r="L551" s="4"/>
    </row>
    <row r="552" spans="1:12" ht="43.5" customHeight="1">
      <c r="A552" s="43">
        <v>2</v>
      </c>
      <c r="B552" s="14" t="s">
        <v>23</v>
      </c>
      <c r="C552" s="40">
        <v>5.48</v>
      </c>
      <c r="D552" s="41">
        <v>0.17391304347826086</v>
      </c>
      <c r="E552" s="41">
        <v>0.5217391304347826</v>
      </c>
      <c r="F552" s="41">
        <v>0.30434782608695654</v>
      </c>
      <c r="G552" s="59" t="s">
        <v>304</v>
      </c>
      <c r="H552" s="16">
        <v>4</v>
      </c>
      <c r="I552" s="16">
        <v>12</v>
      </c>
      <c r="J552" s="16">
        <v>7</v>
      </c>
      <c r="K552" s="16">
        <v>23</v>
      </c>
      <c r="L552" s="4"/>
    </row>
    <row r="553" spans="1:12" ht="43.5" customHeight="1">
      <c r="A553" s="43">
        <v>3</v>
      </c>
      <c r="B553" s="14" t="s">
        <v>183</v>
      </c>
      <c r="C553" s="40">
        <v>5.47</v>
      </c>
      <c r="D553" s="41">
        <v>0</v>
      </c>
      <c r="E553" s="41">
        <v>0.8666666666666667</v>
      </c>
      <c r="F553" s="41">
        <v>0.13333333333333333</v>
      </c>
      <c r="G553" s="59" t="s">
        <v>304</v>
      </c>
      <c r="H553" s="16">
        <v>0</v>
      </c>
      <c r="I553" s="16">
        <v>6.5</v>
      </c>
      <c r="J553" s="16">
        <v>1</v>
      </c>
      <c r="K553" s="16">
        <v>7.5</v>
      </c>
      <c r="L553" s="4"/>
    </row>
    <row r="554" spans="1:12" ht="43.5" customHeight="1">
      <c r="A554" s="43">
        <v>4</v>
      </c>
      <c r="B554" s="14" t="s">
        <v>168</v>
      </c>
      <c r="C554" s="40">
        <v>5.35</v>
      </c>
      <c r="D554" s="41">
        <v>0.1963350785340314</v>
      </c>
      <c r="E554" s="41">
        <v>0.443717277486911</v>
      </c>
      <c r="F554" s="41">
        <v>0.35994764397905754</v>
      </c>
      <c r="G554" s="59" t="s">
        <v>304</v>
      </c>
      <c r="H554" s="16">
        <v>3</v>
      </c>
      <c r="I554" s="16">
        <v>6.78</v>
      </c>
      <c r="J554" s="16">
        <v>5.5</v>
      </c>
      <c r="K554" s="16">
        <v>15.280000000000001</v>
      </c>
      <c r="L554" s="4"/>
    </row>
    <row r="555" spans="1:12" ht="43.5" customHeight="1">
      <c r="A555" s="43">
        <v>5</v>
      </c>
      <c r="B555" s="14" t="s">
        <v>185</v>
      </c>
      <c r="C555" s="40">
        <v>5.34</v>
      </c>
      <c r="D555" s="41">
        <v>0.1639344262295082</v>
      </c>
      <c r="E555" s="41">
        <v>0.5081967213114754</v>
      </c>
      <c r="F555" s="41">
        <v>0.3278688524590164</v>
      </c>
      <c r="G555" s="59" t="s">
        <v>304</v>
      </c>
      <c r="H555" s="16">
        <v>2</v>
      </c>
      <c r="I555" s="16">
        <v>6.2</v>
      </c>
      <c r="J555" s="16">
        <v>4</v>
      </c>
      <c r="K555" s="16">
        <v>12.2</v>
      </c>
      <c r="L555" s="4"/>
    </row>
    <row r="556" spans="1:12" ht="43.5" customHeight="1">
      <c r="A556" s="43">
        <v>6</v>
      </c>
      <c r="B556" s="14" t="s">
        <v>177</v>
      </c>
      <c r="C556" s="40">
        <v>5.23</v>
      </c>
      <c r="D556" s="41">
        <v>0.128783000643915</v>
      </c>
      <c r="E556" s="41">
        <v>0.5492594977462975</v>
      </c>
      <c r="F556" s="41">
        <v>0.32195750160978753</v>
      </c>
      <c r="G556" s="59" t="s">
        <v>304</v>
      </c>
      <c r="H556" s="16">
        <v>2</v>
      </c>
      <c r="I556" s="16">
        <v>8.53</v>
      </c>
      <c r="J556" s="16">
        <v>5</v>
      </c>
      <c r="K556" s="16">
        <v>15.53</v>
      </c>
      <c r="L556" s="4"/>
    </row>
    <row r="557" spans="1:12" ht="43.5" customHeight="1">
      <c r="A557" s="43">
        <v>7</v>
      </c>
      <c r="B557" s="14" t="s">
        <v>179</v>
      </c>
      <c r="C557" s="40">
        <v>5.19</v>
      </c>
      <c r="D557" s="41">
        <v>0.27408637873754155</v>
      </c>
      <c r="E557" s="41">
        <v>0.24916943521594687</v>
      </c>
      <c r="F557" s="41">
        <v>0.4767441860465117</v>
      </c>
      <c r="G557" s="59" t="s">
        <v>304</v>
      </c>
      <c r="H557" s="16">
        <v>3.3</v>
      </c>
      <c r="I557" s="16">
        <v>3</v>
      </c>
      <c r="J557" s="16">
        <v>5.74</v>
      </c>
      <c r="K557" s="16">
        <v>12.04</v>
      </c>
      <c r="L557" s="4"/>
    </row>
    <row r="558" spans="1:12" ht="43.5" customHeight="1">
      <c r="A558" s="43">
        <v>8</v>
      </c>
      <c r="B558" s="14" t="s">
        <v>16</v>
      </c>
      <c r="C558" s="40">
        <v>5.13</v>
      </c>
      <c r="D558" s="41">
        <v>0.2492877492877493</v>
      </c>
      <c r="E558" s="41">
        <v>0.2849002849002849</v>
      </c>
      <c r="F558" s="41">
        <v>0.4658119658119658</v>
      </c>
      <c r="G558" s="59" t="s">
        <v>304</v>
      </c>
      <c r="H558" s="16">
        <v>7</v>
      </c>
      <c r="I558" s="16">
        <v>8</v>
      </c>
      <c r="J558" s="16">
        <v>13.08</v>
      </c>
      <c r="K558" s="16">
        <v>28.08</v>
      </c>
      <c r="L558" s="4"/>
    </row>
    <row r="559" spans="1:12" ht="43.5" customHeight="1">
      <c r="A559" s="43">
        <v>9</v>
      </c>
      <c r="B559" s="14" t="s">
        <v>174</v>
      </c>
      <c r="C559" s="40">
        <v>5.11</v>
      </c>
      <c r="D559" s="41">
        <v>0.11472275334608031</v>
      </c>
      <c r="E559" s="41">
        <v>0.5468451242829828</v>
      </c>
      <c r="F559" s="41">
        <v>0.3384321223709369</v>
      </c>
      <c r="G559" s="59" t="s">
        <v>304</v>
      </c>
      <c r="H559" s="16">
        <v>3</v>
      </c>
      <c r="I559" s="16">
        <v>14.3</v>
      </c>
      <c r="J559" s="16">
        <v>8.85</v>
      </c>
      <c r="K559" s="16">
        <v>26.15</v>
      </c>
      <c r="L559" s="4"/>
    </row>
    <row r="560" spans="1:12" ht="50.25" customHeight="1">
      <c r="A560" s="43">
        <v>10</v>
      </c>
      <c r="B560" s="14" t="s">
        <v>175</v>
      </c>
      <c r="C560" s="40">
        <v>5.03</v>
      </c>
      <c r="D560" s="41">
        <v>0.14939382088384826</v>
      </c>
      <c r="E560" s="41">
        <v>0.45952287837309347</v>
      </c>
      <c r="F560" s="41">
        <v>0.39108330074305825</v>
      </c>
      <c r="G560" s="59" t="s">
        <v>304</v>
      </c>
      <c r="H560" s="16">
        <v>3.82</v>
      </c>
      <c r="I560" s="16">
        <v>11.75</v>
      </c>
      <c r="J560" s="16">
        <v>10</v>
      </c>
      <c r="K560" s="16">
        <v>25.57</v>
      </c>
      <c r="L560" s="4"/>
    </row>
    <row r="561" spans="1:12" ht="43.5" customHeight="1">
      <c r="A561" s="43">
        <v>11</v>
      </c>
      <c r="B561" s="14" t="s">
        <v>176</v>
      </c>
      <c r="C561" s="40">
        <v>5</v>
      </c>
      <c r="D561" s="41">
        <v>0.08333333333333333</v>
      </c>
      <c r="E561" s="41">
        <v>0.5833333333333334</v>
      </c>
      <c r="F561" s="41">
        <v>0.3333333333333333</v>
      </c>
      <c r="G561" s="59" t="s">
        <v>304</v>
      </c>
      <c r="H561" s="16">
        <v>1</v>
      </c>
      <c r="I561" s="16">
        <v>7</v>
      </c>
      <c r="J561" s="16">
        <v>4</v>
      </c>
      <c r="K561" s="16">
        <v>12</v>
      </c>
      <c r="L561" s="4"/>
    </row>
    <row r="562" spans="1:12" ht="43.5" customHeight="1">
      <c r="A562" s="43">
        <v>12</v>
      </c>
      <c r="B562" s="14" t="s">
        <v>147</v>
      </c>
      <c r="C562" s="40">
        <v>4.7</v>
      </c>
      <c r="D562" s="41">
        <v>0.06756756756756756</v>
      </c>
      <c r="E562" s="41">
        <v>0.5405405405405405</v>
      </c>
      <c r="F562" s="41">
        <v>0.3918918918918919</v>
      </c>
      <c r="G562" s="59" t="s">
        <v>304</v>
      </c>
      <c r="H562" s="16">
        <v>1</v>
      </c>
      <c r="I562" s="16">
        <v>8</v>
      </c>
      <c r="J562" s="16">
        <v>5.8</v>
      </c>
      <c r="K562" s="16">
        <v>14.8</v>
      </c>
      <c r="L562" s="4"/>
    </row>
    <row r="563" spans="1:12" ht="43.5" customHeight="1">
      <c r="A563" s="43">
        <v>13</v>
      </c>
      <c r="B563" s="14" t="s">
        <v>178</v>
      </c>
      <c r="C563" s="40">
        <v>4.59</v>
      </c>
      <c r="D563" s="41">
        <v>0.17953667953667957</v>
      </c>
      <c r="E563" s="41">
        <v>0.2895752895752896</v>
      </c>
      <c r="F563" s="41">
        <v>0.5308880308880309</v>
      </c>
      <c r="G563" s="59" t="s">
        <v>304</v>
      </c>
      <c r="H563" s="16">
        <v>3.72</v>
      </c>
      <c r="I563" s="16">
        <v>6</v>
      </c>
      <c r="J563" s="16">
        <v>11</v>
      </c>
      <c r="K563" s="16">
        <v>20.72</v>
      </c>
      <c r="L563" s="4"/>
    </row>
    <row r="564" spans="1:12" ht="43.5" customHeight="1">
      <c r="A564" s="43">
        <v>14</v>
      </c>
      <c r="B564" s="14" t="s">
        <v>180</v>
      </c>
      <c r="C564" s="40">
        <v>4.62</v>
      </c>
      <c r="D564" s="41">
        <v>0.08264462809917356</v>
      </c>
      <c r="E564" s="41">
        <v>0.4888429752066116</v>
      </c>
      <c r="F564" s="41">
        <v>0.42851239669421487</v>
      </c>
      <c r="G564" s="59" t="s">
        <v>304</v>
      </c>
      <c r="H564" s="16">
        <v>2</v>
      </c>
      <c r="I564" s="16">
        <v>11.83</v>
      </c>
      <c r="J564" s="16">
        <v>10.37</v>
      </c>
      <c r="K564" s="16">
        <v>24.2</v>
      </c>
      <c r="L564" s="4"/>
    </row>
    <row r="565" spans="1:12" ht="43.5" customHeight="1">
      <c r="A565" s="43">
        <v>15</v>
      </c>
      <c r="B565" s="14" t="s">
        <v>152</v>
      </c>
      <c r="C565" s="40">
        <v>4.53</v>
      </c>
      <c r="D565" s="41">
        <v>0.1037735849056604</v>
      </c>
      <c r="E565" s="41">
        <v>0.42452830188679247</v>
      </c>
      <c r="F565" s="41">
        <v>0.4716981132075472</v>
      </c>
      <c r="G565" s="59" t="s">
        <v>304</v>
      </c>
      <c r="H565" s="16">
        <v>2.2</v>
      </c>
      <c r="I565" s="16">
        <v>9</v>
      </c>
      <c r="J565" s="16">
        <v>10</v>
      </c>
      <c r="K565" s="16">
        <v>21.2</v>
      </c>
      <c r="L565" s="4"/>
    </row>
    <row r="566" spans="1:12" ht="50.25" customHeight="1">
      <c r="A566" s="43">
        <v>16</v>
      </c>
      <c r="B566" s="14" t="s">
        <v>187</v>
      </c>
      <c r="C566" s="40">
        <v>4.5</v>
      </c>
      <c r="D566" s="41">
        <v>0.0625</v>
      </c>
      <c r="E566" s="41">
        <v>0.5</v>
      </c>
      <c r="F566" s="41">
        <v>0.4375</v>
      </c>
      <c r="G566" s="59" t="s">
        <v>304</v>
      </c>
      <c r="H566" s="16">
        <v>1</v>
      </c>
      <c r="I566" s="16">
        <v>8</v>
      </c>
      <c r="J566" s="16">
        <v>7</v>
      </c>
      <c r="K566" s="16">
        <v>16</v>
      </c>
      <c r="L566" s="4"/>
    </row>
    <row r="567" spans="1:12" ht="43.5" customHeight="1">
      <c r="A567" s="43">
        <v>17</v>
      </c>
      <c r="B567" s="14" t="s">
        <v>189</v>
      </c>
      <c r="C567" s="40">
        <v>4.5</v>
      </c>
      <c r="D567" s="41">
        <v>0</v>
      </c>
      <c r="E567" s="41">
        <v>0.625</v>
      </c>
      <c r="F567" s="41">
        <v>0.375</v>
      </c>
      <c r="G567" s="59" t="s">
        <v>304</v>
      </c>
      <c r="H567" s="16">
        <v>0</v>
      </c>
      <c r="I567" s="16">
        <v>5</v>
      </c>
      <c r="J567" s="16">
        <v>3</v>
      </c>
      <c r="K567" s="16">
        <v>8</v>
      </c>
      <c r="L567" s="4"/>
    </row>
    <row r="568" spans="1:12" ht="43.5" customHeight="1">
      <c r="A568" s="43">
        <v>18</v>
      </c>
      <c r="B568" s="14" t="s">
        <v>18</v>
      </c>
      <c r="C568" s="40">
        <v>4.4</v>
      </c>
      <c r="D568" s="41">
        <v>0.1</v>
      </c>
      <c r="E568" s="41">
        <v>0.4</v>
      </c>
      <c r="F568" s="41">
        <v>0.5</v>
      </c>
      <c r="G568" s="59" t="s">
        <v>304</v>
      </c>
      <c r="H568" s="16">
        <v>1</v>
      </c>
      <c r="I568" s="16">
        <v>4</v>
      </c>
      <c r="J568" s="16">
        <v>5</v>
      </c>
      <c r="K568" s="16">
        <v>10</v>
      </c>
      <c r="L568" s="4"/>
    </row>
    <row r="569" spans="1:12" ht="43.5" customHeight="1">
      <c r="A569" s="43">
        <v>19</v>
      </c>
      <c r="B569" s="14" t="s">
        <v>166</v>
      </c>
      <c r="C569" s="40">
        <v>4.36</v>
      </c>
      <c r="D569" s="41">
        <v>0.0706547338671691</v>
      </c>
      <c r="E569" s="41">
        <v>0.44983513895431</v>
      </c>
      <c r="F569" s="41">
        <v>0.47951012717852093</v>
      </c>
      <c r="G569" s="59" t="s">
        <v>304</v>
      </c>
      <c r="H569" s="16">
        <v>3</v>
      </c>
      <c r="I569" s="16">
        <v>19.1</v>
      </c>
      <c r="J569" s="16">
        <v>20.36</v>
      </c>
      <c r="K569" s="16">
        <v>42.46</v>
      </c>
      <c r="L569" s="4"/>
    </row>
    <row r="570" spans="1:12" ht="43.5" customHeight="1">
      <c r="A570" s="43">
        <v>20</v>
      </c>
      <c r="B570" s="14" t="s">
        <v>182</v>
      </c>
      <c r="C570" s="40">
        <v>4.33</v>
      </c>
      <c r="D570" s="41">
        <v>0.08333333333333333</v>
      </c>
      <c r="E570" s="41">
        <v>0.4166666666666667</v>
      </c>
      <c r="F570" s="41">
        <v>0.5</v>
      </c>
      <c r="G570" s="59" t="s">
        <v>304</v>
      </c>
      <c r="H570" s="16">
        <v>1</v>
      </c>
      <c r="I570" s="16">
        <v>5</v>
      </c>
      <c r="J570" s="16">
        <v>6</v>
      </c>
      <c r="K570" s="16">
        <v>12</v>
      </c>
      <c r="L570" s="4"/>
    </row>
    <row r="571" spans="1:12" ht="43.5" customHeight="1">
      <c r="A571" s="43">
        <v>21</v>
      </c>
      <c r="B571" s="14" t="s">
        <v>142</v>
      </c>
      <c r="C571" s="40">
        <v>4.17</v>
      </c>
      <c r="D571" s="41">
        <v>0.07757951900698215</v>
      </c>
      <c r="E571" s="41">
        <v>0.3878975950349108</v>
      </c>
      <c r="F571" s="41">
        <v>0.534522885958107</v>
      </c>
      <c r="G571" s="59" t="s">
        <v>304</v>
      </c>
      <c r="H571" s="16">
        <v>1</v>
      </c>
      <c r="I571" s="16">
        <v>5</v>
      </c>
      <c r="J571" s="16">
        <v>6.89</v>
      </c>
      <c r="K571" s="16">
        <v>12.89</v>
      </c>
      <c r="L571" s="4"/>
    </row>
    <row r="572" spans="1:12" ht="50.25" customHeight="1">
      <c r="A572" s="43">
        <v>22</v>
      </c>
      <c r="B572" s="14" t="s">
        <v>188</v>
      </c>
      <c r="C572" s="40">
        <v>4.13</v>
      </c>
      <c r="D572" s="41">
        <v>0.06666666666666667</v>
      </c>
      <c r="E572" s="41">
        <v>0.4</v>
      </c>
      <c r="F572" s="41">
        <v>0.5333333333333333</v>
      </c>
      <c r="G572" s="59" t="s">
        <v>304</v>
      </c>
      <c r="H572" s="16">
        <v>1</v>
      </c>
      <c r="I572" s="16">
        <v>6</v>
      </c>
      <c r="J572" s="16">
        <v>8</v>
      </c>
      <c r="K572" s="16">
        <v>15</v>
      </c>
      <c r="L572" s="4"/>
    </row>
    <row r="573" spans="1:12" ht="43.5" customHeight="1">
      <c r="A573" s="43">
        <v>23</v>
      </c>
      <c r="B573" s="14" t="s">
        <v>186</v>
      </c>
      <c r="C573" s="40">
        <v>3.92</v>
      </c>
      <c r="D573" s="41">
        <v>0</v>
      </c>
      <c r="E573" s="41">
        <v>0.47994056463595836</v>
      </c>
      <c r="F573" s="41">
        <v>0.5200594353640415</v>
      </c>
      <c r="G573" s="59" t="s">
        <v>304</v>
      </c>
      <c r="H573" s="16">
        <v>0</v>
      </c>
      <c r="I573" s="16">
        <v>6.46</v>
      </c>
      <c r="J573" s="16">
        <v>7</v>
      </c>
      <c r="K573" s="16">
        <v>13.46</v>
      </c>
      <c r="L573" s="4"/>
    </row>
    <row r="574" spans="1:12" ht="50.25" customHeight="1">
      <c r="A574" s="43">
        <v>24</v>
      </c>
      <c r="B574" s="14" t="s">
        <v>172</v>
      </c>
      <c r="C574" s="40">
        <v>3.71</v>
      </c>
      <c r="D574" s="41">
        <v>0.07142857142857142</v>
      </c>
      <c r="E574" s="41">
        <v>0.2857142857142857</v>
      </c>
      <c r="F574" s="41">
        <v>0.6428571428571429</v>
      </c>
      <c r="G574" s="59" t="s">
        <v>304</v>
      </c>
      <c r="H574" s="16">
        <v>1</v>
      </c>
      <c r="I574" s="16">
        <v>4</v>
      </c>
      <c r="J574" s="16">
        <v>9</v>
      </c>
      <c r="K574" s="16">
        <v>14</v>
      </c>
      <c r="L574" s="4"/>
    </row>
    <row r="575" spans="1:12" ht="50.25" customHeight="1">
      <c r="A575" s="43">
        <v>25</v>
      </c>
      <c r="B575" s="14" t="s">
        <v>181</v>
      </c>
      <c r="C575" s="40">
        <v>3.57</v>
      </c>
      <c r="D575" s="41">
        <v>0.043535045711798</v>
      </c>
      <c r="E575" s="41">
        <v>0.30474531998258597</v>
      </c>
      <c r="F575" s="41">
        <v>0.6517196343056161</v>
      </c>
      <c r="G575" s="59" t="s">
        <v>304</v>
      </c>
      <c r="H575" s="16">
        <v>1</v>
      </c>
      <c r="I575" s="16">
        <v>7</v>
      </c>
      <c r="J575" s="16">
        <v>14.97</v>
      </c>
      <c r="K575" s="16">
        <v>22.97</v>
      </c>
      <c r="L575" s="4"/>
    </row>
    <row r="576" spans="1:12" ht="43.5" customHeight="1">
      <c r="A576" s="43">
        <v>26</v>
      </c>
      <c r="B576" s="14" t="s">
        <v>184</v>
      </c>
      <c r="C576" s="40">
        <v>3.6</v>
      </c>
      <c r="D576" s="41">
        <v>0.057240984544934176</v>
      </c>
      <c r="E576" s="41">
        <v>0.2862049227246709</v>
      </c>
      <c r="F576" s="41">
        <v>0.656554092730395</v>
      </c>
      <c r="G576" s="59" t="s">
        <v>304</v>
      </c>
      <c r="H576" s="16">
        <v>1</v>
      </c>
      <c r="I576" s="16">
        <v>5</v>
      </c>
      <c r="J576" s="16">
        <v>11.47</v>
      </c>
      <c r="K576" s="16">
        <v>17.47</v>
      </c>
      <c r="L576" s="4"/>
    </row>
    <row r="577" spans="1:12" ht="43.5" customHeight="1">
      <c r="A577" s="43">
        <v>27</v>
      </c>
      <c r="B577" s="14" t="s">
        <v>14</v>
      </c>
      <c r="C577" s="40">
        <v>3.47</v>
      </c>
      <c r="D577" s="41">
        <v>0.10526315789473684</v>
      </c>
      <c r="E577" s="41">
        <v>0.15789473684210525</v>
      </c>
      <c r="F577" s="41">
        <v>0.7368421052631579</v>
      </c>
      <c r="G577" s="59" t="s">
        <v>304</v>
      </c>
      <c r="H577" s="16">
        <v>2</v>
      </c>
      <c r="I577" s="16">
        <v>3</v>
      </c>
      <c r="J577" s="16">
        <v>14</v>
      </c>
      <c r="K577" s="16">
        <v>19</v>
      </c>
      <c r="L577" s="4"/>
    </row>
    <row r="578" spans="1:12" ht="43.5" customHeight="1">
      <c r="A578" s="43">
        <v>28</v>
      </c>
      <c r="B578" s="14" t="s">
        <v>75</v>
      </c>
      <c r="C578" s="40">
        <v>3.3</v>
      </c>
      <c r="D578" s="41">
        <v>0.05405405405405406</v>
      </c>
      <c r="E578" s="41">
        <v>0.21621621621621623</v>
      </c>
      <c r="F578" s="41">
        <v>0.7297297297297297</v>
      </c>
      <c r="G578" s="59" t="s">
        <v>304</v>
      </c>
      <c r="H578" s="16">
        <v>1</v>
      </c>
      <c r="I578" s="16">
        <v>4</v>
      </c>
      <c r="J578" s="16">
        <v>13.5</v>
      </c>
      <c r="K578" s="16">
        <v>18.5</v>
      </c>
      <c r="L578" s="4"/>
    </row>
    <row r="579" spans="1:12" ht="43.5" customHeight="1">
      <c r="A579" s="43"/>
      <c r="B579" s="14" t="s">
        <v>40</v>
      </c>
      <c r="C579" s="40">
        <v>3.14</v>
      </c>
      <c r="D579" s="41">
        <v>0</v>
      </c>
      <c r="E579" s="41">
        <v>0.2857142857142857</v>
      </c>
      <c r="F579" s="41">
        <v>0.7142857142857143</v>
      </c>
      <c r="G579" s="59" t="s">
        <v>304</v>
      </c>
      <c r="H579" s="16">
        <v>0</v>
      </c>
      <c r="I579" s="16">
        <v>2</v>
      </c>
      <c r="J579" s="16">
        <v>5</v>
      </c>
      <c r="K579" s="16">
        <v>7</v>
      </c>
      <c r="L579" s="4"/>
    </row>
    <row r="580" spans="1:12" ht="54.75" customHeight="1">
      <c r="A580" s="54"/>
      <c r="B580" s="58" t="s">
        <v>305</v>
      </c>
      <c r="C580" s="55">
        <v>4.54</v>
      </c>
      <c r="D580" s="56">
        <v>0.11058648610636716</v>
      </c>
      <c r="E580" s="56">
        <v>0.4145787707701272</v>
      </c>
      <c r="F580" s="56">
        <v>0.47483474312350565</v>
      </c>
      <c r="G580" s="60" t="s">
        <v>304</v>
      </c>
      <c r="H580" s="57">
        <v>55.04</v>
      </c>
      <c r="I580" s="57">
        <v>206.34</v>
      </c>
      <c r="J580" s="57">
        <v>236.32999999999998</v>
      </c>
      <c r="K580" s="57">
        <v>497.71</v>
      </c>
      <c r="L580" s="20"/>
    </row>
    <row r="581" ht="43.5" customHeight="1"/>
    <row r="582" spans="1:12" ht="43.5" customHeight="1">
      <c r="A582" s="47" t="s">
        <v>394</v>
      </c>
      <c r="B582" s="48"/>
      <c r="C582" s="49"/>
      <c r="D582" s="49"/>
      <c r="E582" s="50"/>
      <c r="F582" s="49"/>
      <c r="G582" s="50"/>
      <c r="H582" s="50"/>
      <c r="I582" s="51"/>
      <c r="J582" s="50"/>
      <c r="K582" s="50"/>
      <c r="L582" s="5"/>
    </row>
    <row r="583" spans="1:12" ht="12" customHeight="1">
      <c r="A583" s="52"/>
      <c r="B583" s="48"/>
      <c r="C583" s="49"/>
      <c r="D583" s="49"/>
      <c r="E583" s="50"/>
      <c r="F583" s="49"/>
      <c r="G583" s="50"/>
      <c r="H583" s="50"/>
      <c r="I583" s="51"/>
      <c r="J583" s="50"/>
      <c r="K583" s="50"/>
      <c r="L583" s="5"/>
    </row>
    <row r="584" spans="1:12" ht="91.5" customHeight="1">
      <c r="A584" s="53"/>
      <c r="B584" s="63" t="s">
        <v>306</v>
      </c>
      <c r="C584" s="61" t="s">
        <v>315</v>
      </c>
      <c r="D584" s="62" t="s">
        <v>316</v>
      </c>
      <c r="E584" s="62" t="s">
        <v>317</v>
      </c>
      <c r="F584" s="62" t="s">
        <v>318</v>
      </c>
      <c r="G584" s="61" t="s">
        <v>319</v>
      </c>
      <c r="H584" s="61" t="s">
        <v>320</v>
      </c>
      <c r="I584" s="61" t="s">
        <v>321</v>
      </c>
      <c r="J584" s="61" t="s">
        <v>322</v>
      </c>
      <c r="K584" s="61" t="s">
        <v>323</v>
      </c>
      <c r="L584" s="12"/>
    </row>
    <row r="585" spans="1:12" ht="43.5" customHeight="1">
      <c r="A585" s="43">
        <v>1</v>
      </c>
      <c r="B585" s="14" t="s">
        <v>21</v>
      </c>
      <c r="C585" s="40">
        <v>7.5</v>
      </c>
      <c r="D585" s="41">
        <v>0.375</v>
      </c>
      <c r="E585" s="41">
        <v>0.625</v>
      </c>
      <c r="F585" s="41">
        <v>0</v>
      </c>
      <c r="G585" s="46">
        <v>0.125</v>
      </c>
      <c r="H585" s="16">
        <v>3</v>
      </c>
      <c r="I585" s="16">
        <v>5</v>
      </c>
      <c r="J585" s="16">
        <v>0</v>
      </c>
      <c r="K585" s="16">
        <v>8</v>
      </c>
      <c r="L585" s="18"/>
    </row>
    <row r="586" spans="1:12" ht="43.5" customHeight="1">
      <c r="A586" s="43">
        <v>2</v>
      </c>
      <c r="B586" s="14" t="s">
        <v>232</v>
      </c>
      <c r="C586" s="40">
        <v>6.55</v>
      </c>
      <c r="D586" s="41">
        <v>0.33076923076923076</v>
      </c>
      <c r="E586" s="41">
        <v>0.4769230769230769</v>
      </c>
      <c r="F586" s="41">
        <v>0.19230769230769232</v>
      </c>
      <c r="G586" s="46">
        <v>0.23076923076923078</v>
      </c>
      <c r="H586" s="16">
        <v>4.3</v>
      </c>
      <c r="I586" s="16">
        <v>6.199999999999999</v>
      </c>
      <c r="J586" s="16">
        <v>2.5</v>
      </c>
      <c r="K586" s="16">
        <v>13</v>
      </c>
      <c r="L586" s="18"/>
    </row>
    <row r="587" spans="1:12" ht="43.5" customHeight="1">
      <c r="A587" s="43">
        <v>3</v>
      </c>
      <c r="B587" s="14" t="s">
        <v>18</v>
      </c>
      <c r="C587" s="40">
        <v>6.5</v>
      </c>
      <c r="D587" s="41">
        <v>0.3125</v>
      </c>
      <c r="E587" s="41">
        <v>0.5</v>
      </c>
      <c r="F587" s="41">
        <v>0.1875</v>
      </c>
      <c r="G587" s="46">
        <v>0.125</v>
      </c>
      <c r="H587" s="16">
        <v>5</v>
      </c>
      <c r="I587" s="16">
        <v>8</v>
      </c>
      <c r="J587" s="16">
        <v>3</v>
      </c>
      <c r="K587" s="16">
        <v>16</v>
      </c>
      <c r="L587" s="18"/>
    </row>
    <row r="588" spans="1:12" ht="43.5" customHeight="1">
      <c r="A588" s="43">
        <v>4</v>
      </c>
      <c r="B588" s="14" t="s">
        <v>155</v>
      </c>
      <c r="C588" s="40">
        <v>6.36</v>
      </c>
      <c r="D588" s="41">
        <v>0.2727272727272727</v>
      </c>
      <c r="E588" s="41">
        <v>0.5454545454545454</v>
      </c>
      <c r="F588" s="41">
        <v>0.18181818181818182</v>
      </c>
      <c r="G588" s="46">
        <v>0.09090909090909091</v>
      </c>
      <c r="H588" s="16">
        <v>3</v>
      </c>
      <c r="I588" s="16">
        <v>6</v>
      </c>
      <c r="J588" s="16">
        <v>2</v>
      </c>
      <c r="K588" s="16">
        <v>11</v>
      </c>
      <c r="L588" s="18"/>
    </row>
    <row r="589" spans="1:12" ht="43.5" customHeight="1">
      <c r="A589" s="43">
        <v>5</v>
      </c>
      <c r="B589" s="14" t="s">
        <v>23</v>
      </c>
      <c r="C589" s="40">
        <v>6.4</v>
      </c>
      <c r="D589" s="41">
        <v>0.40268456375838924</v>
      </c>
      <c r="E589" s="41">
        <v>0.2953020134228188</v>
      </c>
      <c r="F589" s="41">
        <v>0.30201342281879195</v>
      </c>
      <c r="G589" s="46">
        <v>0.1342281879194631</v>
      </c>
      <c r="H589" s="16">
        <v>12</v>
      </c>
      <c r="I589" s="16">
        <v>8.8</v>
      </c>
      <c r="J589" s="16">
        <v>9</v>
      </c>
      <c r="K589" s="16">
        <v>29.8</v>
      </c>
      <c r="L589" s="18"/>
    </row>
    <row r="590" spans="1:12" ht="43.5" customHeight="1">
      <c r="A590" s="43">
        <v>6</v>
      </c>
      <c r="B590" s="14" t="s">
        <v>146</v>
      </c>
      <c r="C590" s="40">
        <v>6.31</v>
      </c>
      <c r="D590" s="41">
        <v>0.19607843137254904</v>
      </c>
      <c r="E590" s="41">
        <v>0.6862745098039216</v>
      </c>
      <c r="F590" s="41">
        <v>0.11764705882352941</v>
      </c>
      <c r="G590" s="46">
        <v>0.11764705882352941</v>
      </c>
      <c r="H590" s="16">
        <v>2</v>
      </c>
      <c r="I590" s="16">
        <v>7</v>
      </c>
      <c r="J590" s="16">
        <v>1.2</v>
      </c>
      <c r="K590" s="16">
        <v>10.2</v>
      </c>
      <c r="L590" s="18"/>
    </row>
    <row r="591" spans="1:12" ht="43.5" customHeight="1">
      <c r="A591" s="43">
        <v>7</v>
      </c>
      <c r="B591" s="14" t="s">
        <v>16</v>
      </c>
      <c r="C591" s="40">
        <v>6.17</v>
      </c>
      <c r="D591" s="41">
        <v>0.25210084033613445</v>
      </c>
      <c r="E591" s="41">
        <v>0.5378151260504201</v>
      </c>
      <c r="F591" s="41">
        <v>0.21008403361344538</v>
      </c>
      <c r="G591" s="46">
        <v>0.04201680672268907</v>
      </c>
      <c r="H591" s="16">
        <v>6</v>
      </c>
      <c r="I591" s="16">
        <v>12.8</v>
      </c>
      <c r="J591" s="16">
        <v>5</v>
      </c>
      <c r="K591" s="16">
        <v>23.8</v>
      </c>
      <c r="L591" s="18"/>
    </row>
    <row r="592" spans="1:12" ht="43.5" customHeight="1">
      <c r="A592" s="43">
        <v>8</v>
      </c>
      <c r="B592" s="14" t="s">
        <v>395</v>
      </c>
      <c r="C592" s="40">
        <v>6.17</v>
      </c>
      <c r="D592" s="41">
        <v>0.17391304347826086</v>
      </c>
      <c r="E592" s="41">
        <v>0.6956521739130435</v>
      </c>
      <c r="F592" s="41">
        <v>0.13043478260869565</v>
      </c>
      <c r="G592" s="46">
        <v>0.08695652173913043</v>
      </c>
      <c r="H592" s="16">
        <v>2</v>
      </c>
      <c r="I592" s="16">
        <v>8</v>
      </c>
      <c r="J592" s="16">
        <v>1.5</v>
      </c>
      <c r="K592" s="16">
        <v>11.5</v>
      </c>
      <c r="L592" s="18"/>
    </row>
    <row r="593" spans="1:12" ht="43.5" customHeight="1">
      <c r="A593" s="43">
        <v>9</v>
      </c>
      <c r="B593" s="14" t="s">
        <v>178</v>
      </c>
      <c r="C593" s="40">
        <v>6</v>
      </c>
      <c r="D593" s="41">
        <v>0.21818181818181817</v>
      </c>
      <c r="E593" s="41">
        <v>0.5636363636363636</v>
      </c>
      <c r="F593" s="41">
        <v>0.21818181818181817</v>
      </c>
      <c r="G593" s="46">
        <v>0.21818181818181817</v>
      </c>
      <c r="H593" s="16">
        <v>3</v>
      </c>
      <c r="I593" s="16">
        <v>7.75</v>
      </c>
      <c r="J593" s="16">
        <v>3</v>
      </c>
      <c r="K593" s="16">
        <v>13.75</v>
      </c>
      <c r="L593" s="18"/>
    </row>
    <row r="594" spans="1:12" ht="43.5" customHeight="1">
      <c r="A594" s="43">
        <v>10</v>
      </c>
      <c r="B594" s="14" t="s">
        <v>239</v>
      </c>
      <c r="C594" s="40">
        <v>6</v>
      </c>
      <c r="D594" s="41">
        <v>0.125</v>
      </c>
      <c r="E594" s="41">
        <v>0.75</v>
      </c>
      <c r="F594" s="41">
        <v>0.125</v>
      </c>
      <c r="G594" s="46">
        <v>0.625</v>
      </c>
      <c r="H594" s="16">
        <v>1</v>
      </c>
      <c r="I594" s="16">
        <v>6</v>
      </c>
      <c r="J594" s="16">
        <v>1</v>
      </c>
      <c r="K594" s="16">
        <v>8</v>
      </c>
      <c r="L594" s="18"/>
    </row>
    <row r="595" spans="1:12" ht="43.5" customHeight="1">
      <c r="A595" s="43">
        <v>11</v>
      </c>
      <c r="B595" s="14" t="s">
        <v>240</v>
      </c>
      <c r="C595" s="40">
        <v>5.85</v>
      </c>
      <c r="D595" s="41">
        <v>0.23208191126279862</v>
      </c>
      <c r="E595" s="41">
        <v>0.4982935153583618</v>
      </c>
      <c r="F595" s="41">
        <v>0.2696245733788396</v>
      </c>
      <c r="G595" s="46">
        <v>0.2491467576791809</v>
      </c>
      <c r="H595" s="16">
        <v>6.8</v>
      </c>
      <c r="I595" s="16">
        <v>14.600000000000001</v>
      </c>
      <c r="J595" s="16">
        <v>7.9</v>
      </c>
      <c r="K595" s="16">
        <v>29.3</v>
      </c>
      <c r="L595" s="18"/>
    </row>
    <row r="596" spans="1:12" ht="43.5" customHeight="1">
      <c r="A596" s="43">
        <v>12</v>
      </c>
      <c r="B596" s="14" t="s">
        <v>14</v>
      </c>
      <c r="C596" s="40">
        <v>5.82</v>
      </c>
      <c r="D596" s="41">
        <v>0.23121387283236994</v>
      </c>
      <c r="E596" s="41">
        <v>0.4913294797687861</v>
      </c>
      <c r="F596" s="41">
        <v>0.2774566473988439</v>
      </c>
      <c r="G596" s="46">
        <v>0.10404624277456649</v>
      </c>
      <c r="H596" s="16">
        <v>4</v>
      </c>
      <c r="I596" s="16">
        <v>8.5</v>
      </c>
      <c r="J596" s="16">
        <v>4.8</v>
      </c>
      <c r="K596" s="16">
        <v>17.3</v>
      </c>
      <c r="L596" s="18"/>
    </row>
    <row r="597" spans="1:12" ht="43.5" customHeight="1">
      <c r="A597" s="43">
        <v>13</v>
      </c>
      <c r="B597" s="14" t="s">
        <v>230</v>
      </c>
      <c r="C597" s="40">
        <v>5.76</v>
      </c>
      <c r="D597" s="41">
        <v>0.24242424242424243</v>
      </c>
      <c r="E597" s="41">
        <v>0.45454545454545453</v>
      </c>
      <c r="F597" s="41">
        <v>0.30303030303030304</v>
      </c>
      <c r="G597" s="46">
        <v>0.24242424242424243</v>
      </c>
      <c r="H597" s="16">
        <v>4</v>
      </c>
      <c r="I597" s="16">
        <v>7.5</v>
      </c>
      <c r="J597" s="16">
        <v>5</v>
      </c>
      <c r="K597" s="16">
        <v>16.5</v>
      </c>
      <c r="L597" s="18"/>
    </row>
    <row r="598" spans="1:12" ht="43.5" customHeight="1">
      <c r="A598" s="43">
        <v>14</v>
      </c>
      <c r="B598" s="14" t="s">
        <v>19</v>
      </c>
      <c r="C598" s="40">
        <v>5.59</v>
      </c>
      <c r="D598" s="41">
        <v>0.14285714285714285</v>
      </c>
      <c r="E598" s="41">
        <v>0.6122448979591837</v>
      </c>
      <c r="F598" s="41">
        <v>0.24489795918367346</v>
      </c>
      <c r="G598" s="46">
        <v>0.08163265306122448</v>
      </c>
      <c r="H598" s="16">
        <v>3.5</v>
      </c>
      <c r="I598" s="16">
        <v>15</v>
      </c>
      <c r="J598" s="16">
        <v>6</v>
      </c>
      <c r="K598" s="16">
        <v>24.5</v>
      </c>
      <c r="L598" s="18"/>
    </row>
    <row r="599" spans="1:12" ht="43.5" customHeight="1">
      <c r="A599" s="43">
        <v>15</v>
      </c>
      <c r="B599" s="14" t="s">
        <v>289</v>
      </c>
      <c r="C599" s="40">
        <v>5.5</v>
      </c>
      <c r="D599" s="41">
        <v>0.125</v>
      </c>
      <c r="E599" s="41">
        <v>0.625</v>
      </c>
      <c r="F599" s="41">
        <v>0.25</v>
      </c>
      <c r="G599" s="46">
        <v>0</v>
      </c>
      <c r="H599" s="16">
        <v>1</v>
      </c>
      <c r="I599" s="16">
        <v>5</v>
      </c>
      <c r="J599" s="16">
        <v>2</v>
      </c>
      <c r="K599" s="16">
        <v>8</v>
      </c>
      <c r="L599" s="18"/>
    </row>
    <row r="600" spans="1:12" ht="43.5" customHeight="1">
      <c r="A600" s="43">
        <v>16</v>
      </c>
      <c r="B600" s="14" t="s">
        <v>227</v>
      </c>
      <c r="C600" s="40">
        <v>5.1</v>
      </c>
      <c r="D600" s="41">
        <v>0.13289036544850497</v>
      </c>
      <c r="E600" s="41">
        <v>0.5083056478405314</v>
      </c>
      <c r="F600" s="41">
        <v>0.3588039867109635</v>
      </c>
      <c r="G600" s="46">
        <v>0.16611295681063123</v>
      </c>
      <c r="H600" s="16">
        <v>4</v>
      </c>
      <c r="I600" s="16">
        <v>15.299999999999999</v>
      </c>
      <c r="J600" s="16">
        <v>10.8</v>
      </c>
      <c r="K600" s="16">
        <v>30.1</v>
      </c>
      <c r="L600" s="18"/>
    </row>
    <row r="601" spans="1:12" ht="43.5" customHeight="1">
      <c r="A601" s="43">
        <v>17</v>
      </c>
      <c r="B601" s="14" t="s">
        <v>147</v>
      </c>
      <c r="C601" s="40">
        <v>5.05</v>
      </c>
      <c r="D601" s="41">
        <v>0.15764582238570676</v>
      </c>
      <c r="E601" s="41">
        <v>0.4466631634261692</v>
      </c>
      <c r="F601" s="41">
        <v>0.395691014188124</v>
      </c>
      <c r="G601" s="46">
        <v>0.34314240672622176</v>
      </c>
      <c r="H601" s="16">
        <v>3</v>
      </c>
      <c r="I601" s="16">
        <v>8.5</v>
      </c>
      <c r="J601" s="16">
        <v>7.53</v>
      </c>
      <c r="K601" s="16">
        <v>19.03</v>
      </c>
      <c r="L601" s="18"/>
    </row>
    <row r="602" spans="1:12" ht="50.25" customHeight="1">
      <c r="A602" s="43">
        <v>18</v>
      </c>
      <c r="B602" s="14" t="s">
        <v>291</v>
      </c>
      <c r="C602" s="40">
        <v>5.02</v>
      </c>
      <c r="D602" s="41">
        <v>0.1142748309684792</v>
      </c>
      <c r="E602" s="41">
        <v>0.5272831158937245</v>
      </c>
      <c r="F602" s="41">
        <v>0.35844205313779637</v>
      </c>
      <c r="G602" s="46">
        <v>0.22140748500142843</v>
      </c>
      <c r="H602" s="16">
        <v>12</v>
      </c>
      <c r="I602" s="16">
        <v>55.370000000000005</v>
      </c>
      <c r="J602" s="16">
        <v>37.64</v>
      </c>
      <c r="K602" s="16">
        <v>105.01</v>
      </c>
      <c r="L602" s="18"/>
    </row>
    <row r="603" spans="1:12" ht="43.5" customHeight="1">
      <c r="A603" s="43">
        <v>19</v>
      </c>
      <c r="B603" s="14" t="s">
        <v>290</v>
      </c>
      <c r="C603" s="40">
        <v>5</v>
      </c>
      <c r="D603" s="41">
        <v>0.125</v>
      </c>
      <c r="E603" s="41">
        <v>0.5</v>
      </c>
      <c r="F603" s="41">
        <v>0.375</v>
      </c>
      <c r="G603" s="46">
        <v>0.25</v>
      </c>
      <c r="H603" s="16">
        <v>1</v>
      </c>
      <c r="I603" s="16">
        <v>4</v>
      </c>
      <c r="J603" s="16">
        <v>3</v>
      </c>
      <c r="K603" s="16">
        <v>8</v>
      </c>
      <c r="L603" s="18"/>
    </row>
    <row r="604" spans="1:12" ht="43.5" customHeight="1">
      <c r="A604" s="43">
        <v>20</v>
      </c>
      <c r="B604" s="14" t="s">
        <v>22</v>
      </c>
      <c r="C604" s="40">
        <v>4.98</v>
      </c>
      <c r="D604" s="41">
        <v>0.20930232558139536</v>
      </c>
      <c r="E604" s="41">
        <v>0.32558139534883723</v>
      </c>
      <c r="F604" s="41">
        <v>0.46511627906976744</v>
      </c>
      <c r="G604" s="46">
        <v>0.32558139534883723</v>
      </c>
      <c r="H604" s="16">
        <v>4.5</v>
      </c>
      <c r="I604" s="16">
        <v>7</v>
      </c>
      <c r="J604" s="16">
        <v>10</v>
      </c>
      <c r="K604" s="16">
        <v>21.5</v>
      </c>
      <c r="L604" s="18"/>
    </row>
    <row r="605" spans="1:12" ht="43.5" customHeight="1">
      <c r="A605" s="43">
        <v>21</v>
      </c>
      <c r="B605" s="14" t="s">
        <v>237</v>
      </c>
      <c r="C605" s="40">
        <v>4.99</v>
      </c>
      <c r="D605" s="41">
        <v>0.08438818565400844</v>
      </c>
      <c r="E605" s="41">
        <v>0.5780590717299577</v>
      </c>
      <c r="F605" s="41">
        <v>0.33755274261603374</v>
      </c>
      <c r="G605" s="46">
        <v>0.16877637130801687</v>
      </c>
      <c r="H605" s="16">
        <v>2</v>
      </c>
      <c r="I605" s="16">
        <v>13.7</v>
      </c>
      <c r="J605" s="16">
        <v>8</v>
      </c>
      <c r="K605" s="16">
        <v>23.7</v>
      </c>
      <c r="L605" s="18"/>
    </row>
    <row r="606" spans="1:12" ht="43.5" customHeight="1">
      <c r="A606" s="43">
        <v>22</v>
      </c>
      <c r="B606" s="14" t="s">
        <v>142</v>
      </c>
      <c r="C606" s="40">
        <v>4.86</v>
      </c>
      <c r="D606" s="41">
        <v>0.14285714285714285</v>
      </c>
      <c r="E606" s="41">
        <v>0.42857142857142855</v>
      </c>
      <c r="F606" s="41">
        <v>0.42857142857142855</v>
      </c>
      <c r="G606" s="46">
        <v>0</v>
      </c>
      <c r="H606" s="16">
        <v>2</v>
      </c>
      <c r="I606" s="16">
        <v>6</v>
      </c>
      <c r="J606" s="16">
        <v>6</v>
      </c>
      <c r="K606" s="16">
        <v>14</v>
      </c>
      <c r="L606" s="18"/>
    </row>
    <row r="607" spans="1:12" ht="43.5" customHeight="1">
      <c r="A607" s="43">
        <v>23</v>
      </c>
      <c r="B607" s="14" t="s">
        <v>20</v>
      </c>
      <c r="C607" s="40">
        <v>4.86</v>
      </c>
      <c r="D607" s="41">
        <v>0.16483516483516483</v>
      </c>
      <c r="E607" s="41">
        <v>0.38461538461538464</v>
      </c>
      <c r="F607" s="41">
        <v>0.4505494505494505</v>
      </c>
      <c r="G607" s="46">
        <v>0.2857142857142857</v>
      </c>
      <c r="H607" s="16">
        <v>3</v>
      </c>
      <c r="I607" s="16">
        <v>7</v>
      </c>
      <c r="J607" s="16">
        <v>8.2</v>
      </c>
      <c r="K607" s="16">
        <v>18.2</v>
      </c>
      <c r="L607" s="18"/>
    </row>
    <row r="608" spans="1:12" ht="43.5" customHeight="1">
      <c r="A608" s="43">
        <v>24</v>
      </c>
      <c r="B608" s="14" t="s">
        <v>235</v>
      </c>
      <c r="C608" s="40">
        <v>4.81</v>
      </c>
      <c r="D608" s="41">
        <v>0.10526315789473684</v>
      </c>
      <c r="E608" s="41">
        <v>0.49122807017543857</v>
      </c>
      <c r="F608" s="41">
        <v>0.40350877192982454</v>
      </c>
      <c r="G608" s="46">
        <v>0.2807017543859649</v>
      </c>
      <c r="H608" s="16">
        <v>3</v>
      </c>
      <c r="I608" s="16">
        <v>14</v>
      </c>
      <c r="J608" s="16">
        <v>11.5</v>
      </c>
      <c r="K608" s="16">
        <v>28.5</v>
      </c>
      <c r="L608" s="18"/>
    </row>
    <row r="609" spans="1:12" ht="43.5" customHeight="1">
      <c r="A609" s="43">
        <v>25</v>
      </c>
      <c r="B609" s="14" t="s">
        <v>228</v>
      </c>
      <c r="C609" s="40">
        <v>4.73</v>
      </c>
      <c r="D609" s="41">
        <v>0.1111111111111111</v>
      </c>
      <c r="E609" s="41">
        <v>0.46135265700483086</v>
      </c>
      <c r="F609" s="41">
        <v>0.42753623188405804</v>
      </c>
      <c r="G609" s="46">
        <v>0.12077294685990339</v>
      </c>
      <c r="H609" s="16">
        <v>4.6</v>
      </c>
      <c r="I609" s="16">
        <v>19.099999999999998</v>
      </c>
      <c r="J609" s="16">
        <v>17.700000000000003</v>
      </c>
      <c r="K609" s="16">
        <v>41.4</v>
      </c>
      <c r="L609" s="18"/>
    </row>
    <row r="610" spans="1:12" ht="43.5" customHeight="1">
      <c r="A610" s="43">
        <v>26</v>
      </c>
      <c r="B610" s="14" t="s">
        <v>293</v>
      </c>
      <c r="C610" s="40">
        <v>4.69</v>
      </c>
      <c r="D610" s="41">
        <v>0.12498698052286221</v>
      </c>
      <c r="E610" s="41">
        <v>0.4233933965211957</v>
      </c>
      <c r="F610" s="41">
        <v>0.45161962295594205</v>
      </c>
      <c r="G610" s="46">
        <v>0.14456827413811063</v>
      </c>
      <c r="H610" s="16">
        <v>12</v>
      </c>
      <c r="I610" s="16">
        <v>40.64999999999999</v>
      </c>
      <c r="J610" s="16">
        <v>43.35999999999999</v>
      </c>
      <c r="K610" s="16">
        <v>96.00999999999999</v>
      </c>
      <c r="L610" s="18"/>
    </row>
    <row r="611" spans="1:12" ht="43.5" customHeight="1">
      <c r="A611" s="43">
        <v>27</v>
      </c>
      <c r="B611" s="14" t="s">
        <v>229</v>
      </c>
      <c r="C611" s="40">
        <v>4.62</v>
      </c>
      <c r="D611" s="41">
        <v>0.1819505094614265</v>
      </c>
      <c r="E611" s="41">
        <v>0.29112081513828236</v>
      </c>
      <c r="F611" s="41">
        <v>0.5269286754002911</v>
      </c>
      <c r="G611" s="46">
        <v>0.13100436681222707</v>
      </c>
      <c r="H611" s="16">
        <v>6.25</v>
      </c>
      <c r="I611" s="16">
        <v>10</v>
      </c>
      <c r="J611" s="16">
        <v>18.1</v>
      </c>
      <c r="K611" s="16">
        <v>34.35</v>
      </c>
      <c r="L611" s="18"/>
    </row>
    <row r="612" spans="1:12" ht="43.5" customHeight="1">
      <c r="A612" s="43">
        <v>28</v>
      </c>
      <c r="B612" s="14" t="s">
        <v>135</v>
      </c>
      <c r="C612" s="40">
        <v>4.51</v>
      </c>
      <c r="D612" s="41">
        <v>0.11396011396011396</v>
      </c>
      <c r="E612" s="41">
        <v>0.39886039886039887</v>
      </c>
      <c r="F612" s="41">
        <v>0.4871794871794872</v>
      </c>
      <c r="G612" s="46">
        <v>0.22792022792022792</v>
      </c>
      <c r="H612" s="16">
        <v>2</v>
      </c>
      <c r="I612" s="16">
        <v>7</v>
      </c>
      <c r="J612" s="16">
        <v>8.55</v>
      </c>
      <c r="K612" s="16">
        <v>17.55</v>
      </c>
      <c r="L612" s="18"/>
    </row>
    <row r="613" spans="1:12" ht="43.5" customHeight="1">
      <c r="A613" s="43">
        <v>29</v>
      </c>
      <c r="B613" s="14" t="s">
        <v>294</v>
      </c>
      <c r="C613" s="40">
        <v>4.5</v>
      </c>
      <c r="D613" s="41">
        <v>0</v>
      </c>
      <c r="E613" s="41">
        <v>0.625</v>
      </c>
      <c r="F613" s="41">
        <v>0.375</v>
      </c>
      <c r="G613" s="46">
        <v>0</v>
      </c>
      <c r="H613" s="16">
        <v>0</v>
      </c>
      <c r="I613" s="16">
        <v>5</v>
      </c>
      <c r="J613" s="16">
        <v>3</v>
      </c>
      <c r="K613" s="16">
        <v>8</v>
      </c>
      <c r="L613" s="18"/>
    </row>
    <row r="614" spans="1:12" ht="43.5" customHeight="1">
      <c r="A614" s="43">
        <v>30</v>
      </c>
      <c r="B614" s="14" t="s">
        <v>295</v>
      </c>
      <c r="C614" s="40">
        <v>4.44</v>
      </c>
      <c r="D614" s="41">
        <v>0</v>
      </c>
      <c r="E614" s="41">
        <v>0.6103896103896104</v>
      </c>
      <c r="F614" s="41">
        <v>0.38961038961038963</v>
      </c>
      <c r="G614" s="46">
        <v>0.12987012987012986</v>
      </c>
      <c r="H614" s="16">
        <v>0</v>
      </c>
      <c r="I614" s="16">
        <v>4.7</v>
      </c>
      <c r="J614" s="16">
        <v>3</v>
      </c>
      <c r="K614" s="16">
        <v>7.7</v>
      </c>
      <c r="L614" s="18"/>
    </row>
    <row r="615" spans="1:12" ht="43.5" customHeight="1">
      <c r="A615" s="43">
        <v>31</v>
      </c>
      <c r="B615" s="14" t="s">
        <v>233</v>
      </c>
      <c r="C615" s="40">
        <v>4.31</v>
      </c>
      <c r="D615" s="41">
        <v>0.12048192771084336</v>
      </c>
      <c r="E615" s="41">
        <v>0.3373493975903614</v>
      </c>
      <c r="F615" s="41">
        <v>0.5421686746987951</v>
      </c>
      <c r="G615" s="46">
        <v>0.3012048192771084</v>
      </c>
      <c r="H615" s="16">
        <v>2</v>
      </c>
      <c r="I615" s="16">
        <v>5.6</v>
      </c>
      <c r="J615" s="16">
        <v>9</v>
      </c>
      <c r="K615" s="16">
        <v>16.6</v>
      </c>
      <c r="L615" s="18"/>
    </row>
    <row r="616" spans="1:12" ht="43.5" customHeight="1">
      <c r="A616" s="43">
        <v>32</v>
      </c>
      <c r="B616" s="14" t="s">
        <v>176</v>
      </c>
      <c r="C616" s="40">
        <v>4.2</v>
      </c>
      <c r="D616" s="41">
        <v>0.07507507507507508</v>
      </c>
      <c r="E616" s="41">
        <v>0.3993993993993994</v>
      </c>
      <c r="F616" s="41">
        <v>0.5255255255255256</v>
      </c>
      <c r="G616" s="46">
        <v>0.3003003003003003</v>
      </c>
      <c r="H616" s="16">
        <v>1</v>
      </c>
      <c r="I616" s="16">
        <v>5.32</v>
      </c>
      <c r="J616" s="16">
        <v>7</v>
      </c>
      <c r="K616" s="16">
        <v>13.32</v>
      </c>
      <c r="L616" s="18"/>
    </row>
    <row r="617" spans="1:12" ht="43.5" customHeight="1">
      <c r="A617" s="43">
        <v>33</v>
      </c>
      <c r="B617" s="14" t="s">
        <v>222</v>
      </c>
      <c r="C617" s="40">
        <v>4.22</v>
      </c>
      <c r="D617" s="41">
        <v>0.05555555555555555</v>
      </c>
      <c r="E617" s="41">
        <v>0.4444444444444444</v>
      </c>
      <c r="F617" s="41">
        <v>0.5</v>
      </c>
      <c r="G617" s="46">
        <v>0.3333333333333333</v>
      </c>
      <c r="H617" s="16">
        <v>1</v>
      </c>
      <c r="I617" s="16">
        <v>8</v>
      </c>
      <c r="J617" s="16">
        <v>9</v>
      </c>
      <c r="K617" s="16">
        <v>18</v>
      </c>
      <c r="L617" s="18"/>
    </row>
    <row r="618" spans="1:12" ht="43.5" customHeight="1">
      <c r="A618" s="43">
        <v>34</v>
      </c>
      <c r="B618" s="14" t="s">
        <v>296</v>
      </c>
      <c r="C618" s="40">
        <v>4.22</v>
      </c>
      <c r="D618" s="41">
        <v>0.1111111111111111</v>
      </c>
      <c r="E618" s="41">
        <v>0.3333333333333333</v>
      </c>
      <c r="F618" s="41">
        <v>0.5555555555555556</v>
      </c>
      <c r="G618" s="46">
        <v>0.1111111111111111</v>
      </c>
      <c r="H618" s="16">
        <v>1</v>
      </c>
      <c r="I618" s="16">
        <v>3</v>
      </c>
      <c r="J618" s="16">
        <v>5</v>
      </c>
      <c r="K618" s="16">
        <v>9</v>
      </c>
      <c r="L618" s="18"/>
    </row>
    <row r="619" spans="1:12" ht="43.5" customHeight="1">
      <c r="A619" s="43">
        <v>35</v>
      </c>
      <c r="B619" s="14" t="s">
        <v>231</v>
      </c>
      <c r="C619" s="40">
        <v>4</v>
      </c>
      <c r="D619" s="41">
        <v>0.125</v>
      </c>
      <c r="E619" s="41">
        <v>0.25</v>
      </c>
      <c r="F619" s="41">
        <v>0.625</v>
      </c>
      <c r="G619" s="46">
        <v>0.25</v>
      </c>
      <c r="H619" s="16">
        <v>1</v>
      </c>
      <c r="I619" s="16">
        <v>2</v>
      </c>
      <c r="J619" s="16">
        <v>5</v>
      </c>
      <c r="K619" s="16">
        <v>8</v>
      </c>
      <c r="L619" s="18"/>
    </row>
    <row r="620" spans="1:12" ht="43.5" customHeight="1">
      <c r="A620" s="43">
        <v>36</v>
      </c>
      <c r="B620" s="14" t="s">
        <v>234</v>
      </c>
      <c r="C620" s="40">
        <v>4</v>
      </c>
      <c r="D620" s="41">
        <v>0.07142857142857142</v>
      </c>
      <c r="E620" s="41">
        <v>0.35714285714285715</v>
      </c>
      <c r="F620" s="41">
        <v>0.5714285714285714</v>
      </c>
      <c r="G620" s="46">
        <v>0.35714285714285715</v>
      </c>
      <c r="H620" s="16">
        <v>1</v>
      </c>
      <c r="I620" s="16">
        <v>5</v>
      </c>
      <c r="J620" s="16">
        <v>8</v>
      </c>
      <c r="K620" s="16">
        <v>14</v>
      </c>
      <c r="L620" s="18"/>
    </row>
    <row r="621" spans="1:12" ht="50.25" customHeight="1">
      <c r="A621" s="43">
        <v>37</v>
      </c>
      <c r="B621" s="14" t="s">
        <v>297</v>
      </c>
      <c r="C621" s="40">
        <v>3.99</v>
      </c>
      <c r="D621" s="41">
        <v>0.06917293233082708</v>
      </c>
      <c r="E621" s="41">
        <v>0.3598496240601504</v>
      </c>
      <c r="F621" s="41">
        <v>0.5709774436090227</v>
      </c>
      <c r="G621" s="46">
        <v>0.22150375939849623</v>
      </c>
      <c r="H621" s="16">
        <v>4.6</v>
      </c>
      <c r="I621" s="16">
        <v>23.929999999999996</v>
      </c>
      <c r="J621" s="16">
        <v>37.97</v>
      </c>
      <c r="K621" s="16">
        <v>66.49999999999999</v>
      </c>
      <c r="L621" s="18"/>
    </row>
    <row r="622" spans="1:12" ht="43.5" customHeight="1">
      <c r="A622" s="43">
        <v>38</v>
      </c>
      <c r="B622" s="14" t="s">
        <v>75</v>
      </c>
      <c r="C622" s="40">
        <v>3.93</v>
      </c>
      <c r="D622" s="41">
        <v>0.02680965147453083</v>
      </c>
      <c r="E622" s="41">
        <v>0.4289544235924933</v>
      </c>
      <c r="F622" s="41">
        <v>0.5442359249329759</v>
      </c>
      <c r="G622" s="46">
        <v>0.21447721179624665</v>
      </c>
      <c r="H622" s="16">
        <v>0.5</v>
      </c>
      <c r="I622" s="16">
        <v>8</v>
      </c>
      <c r="J622" s="16">
        <v>10.15</v>
      </c>
      <c r="K622" s="16">
        <v>18.65</v>
      </c>
      <c r="L622" s="18"/>
    </row>
    <row r="623" spans="1:12" ht="43.5" customHeight="1">
      <c r="A623" s="43">
        <v>39</v>
      </c>
      <c r="B623" s="14" t="s">
        <v>150</v>
      </c>
      <c r="C623" s="40">
        <v>3.78</v>
      </c>
      <c r="D623" s="41">
        <v>0.03968253968253968</v>
      </c>
      <c r="E623" s="41">
        <v>0.36507936507936506</v>
      </c>
      <c r="F623" s="41">
        <v>0.5952380952380952</v>
      </c>
      <c r="G623" s="46">
        <v>0.31746031746031744</v>
      </c>
      <c r="H623" s="16">
        <v>1</v>
      </c>
      <c r="I623" s="16">
        <v>9.2</v>
      </c>
      <c r="J623" s="16">
        <v>15</v>
      </c>
      <c r="K623" s="16">
        <v>25.2</v>
      </c>
      <c r="L623" s="18"/>
    </row>
    <row r="624" spans="1:12" ht="43.5" customHeight="1">
      <c r="A624" s="43">
        <v>40</v>
      </c>
      <c r="B624" s="14" t="s">
        <v>238</v>
      </c>
      <c r="C624" s="40">
        <v>3.6</v>
      </c>
      <c r="D624" s="41">
        <v>0.1</v>
      </c>
      <c r="E624" s="41">
        <v>0.2</v>
      </c>
      <c r="F624" s="41">
        <v>0.7</v>
      </c>
      <c r="G624" s="46">
        <v>0.2</v>
      </c>
      <c r="H624" s="16">
        <v>1</v>
      </c>
      <c r="I624" s="16">
        <v>2</v>
      </c>
      <c r="J624" s="16">
        <v>7</v>
      </c>
      <c r="K624" s="16">
        <v>10</v>
      </c>
      <c r="L624" s="18"/>
    </row>
    <row r="625" spans="1:12" ht="43.5" customHeight="1">
      <c r="A625" s="43">
        <v>41</v>
      </c>
      <c r="B625" s="14" t="s">
        <v>73</v>
      </c>
      <c r="C625" s="40">
        <v>3.45</v>
      </c>
      <c r="D625" s="41">
        <v>0</v>
      </c>
      <c r="E625" s="41">
        <v>0.36363636363636365</v>
      </c>
      <c r="F625" s="41">
        <v>0.6363636363636364</v>
      </c>
      <c r="G625" s="46">
        <v>0.36363636363636365</v>
      </c>
      <c r="H625" s="16">
        <v>0</v>
      </c>
      <c r="I625" s="16">
        <v>4</v>
      </c>
      <c r="J625" s="16">
        <v>7</v>
      </c>
      <c r="K625" s="16">
        <v>11</v>
      </c>
      <c r="L625" s="18"/>
    </row>
    <row r="626" spans="1:12" ht="43.5" customHeight="1">
      <c r="A626" s="43">
        <v>42</v>
      </c>
      <c r="B626" s="14" t="s">
        <v>236</v>
      </c>
      <c r="C626" s="40">
        <v>3.28</v>
      </c>
      <c r="D626" s="41">
        <v>0.03361344537815126</v>
      </c>
      <c r="E626" s="41">
        <v>0.25210084033613445</v>
      </c>
      <c r="F626" s="41">
        <v>0.7142857142857143</v>
      </c>
      <c r="G626" s="46">
        <v>0.37815126050420167</v>
      </c>
      <c r="H626" s="16">
        <v>0.8</v>
      </c>
      <c r="I626" s="16">
        <v>6</v>
      </c>
      <c r="J626" s="16">
        <v>17</v>
      </c>
      <c r="K626" s="16">
        <v>23.8</v>
      </c>
      <c r="L626" s="18"/>
    </row>
    <row r="627" spans="1:12" ht="43.5" customHeight="1">
      <c r="A627" s="43">
        <v>43</v>
      </c>
      <c r="B627" s="14" t="s">
        <v>292</v>
      </c>
      <c r="C627" s="40">
        <v>2.57</v>
      </c>
      <c r="D627" s="41">
        <v>0</v>
      </c>
      <c r="E627" s="41">
        <v>0.14285714285714285</v>
      </c>
      <c r="F627" s="41">
        <v>0.8571428571428571</v>
      </c>
      <c r="G627" s="46">
        <v>0.2857142857142857</v>
      </c>
      <c r="H627" s="16">
        <v>0</v>
      </c>
      <c r="I627" s="16">
        <v>1</v>
      </c>
      <c r="J627" s="16">
        <v>6</v>
      </c>
      <c r="K627" s="16">
        <v>7</v>
      </c>
      <c r="L627" s="18"/>
    </row>
    <row r="628" spans="1:12" ht="50.25" customHeight="1">
      <c r="A628" s="43">
        <v>44</v>
      </c>
      <c r="B628" s="14" t="s">
        <v>396</v>
      </c>
      <c r="C628" s="40">
        <v>2.44</v>
      </c>
      <c r="D628" s="41">
        <v>0</v>
      </c>
      <c r="E628" s="41">
        <v>0.1111111111111111</v>
      </c>
      <c r="F628" s="41">
        <v>0.8888888888888888</v>
      </c>
      <c r="G628" s="46">
        <v>0.1111111111111111</v>
      </c>
      <c r="H628" s="16">
        <v>0</v>
      </c>
      <c r="I628" s="16">
        <v>1</v>
      </c>
      <c r="J628" s="16">
        <v>8</v>
      </c>
      <c r="K628" s="16">
        <v>9</v>
      </c>
      <c r="L628" s="18"/>
    </row>
    <row r="629" spans="1:12" ht="43.5" customHeight="1">
      <c r="A629" s="43"/>
      <c r="B629" s="14" t="s">
        <v>40</v>
      </c>
      <c r="C629" s="40">
        <v>4.72</v>
      </c>
      <c r="D629" s="41">
        <v>0.11428571428571428</v>
      </c>
      <c r="E629" s="41">
        <v>0.4514285714285714</v>
      </c>
      <c r="F629" s="41">
        <v>0.4342857142857143</v>
      </c>
      <c r="G629" s="46">
        <v>0.09142857142857144</v>
      </c>
      <c r="H629" s="16">
        <v>3</v>
      </c>
      <c r="I629" s="16">
        <v>11.85</v>
      </c>
      <c r="J629" s="16">
        <v>11.4</v>
      </c>
      <c r="K629" s="16">
        <v>26.25</v>
      </c>
      <c r="L629" s="18"/>
    </row>
    <row r="630" spans="1:12" ht="54.75" customHeight="1">
      <c r="A630" s="54"/>
      <c r="B630" s="58" t="s">
        <v>305</v>
      </c>
      <c r="C630" s="55">
        <v>4.89</v>
      </c>
      <c r="D630" s="56">
        <v>0.13923961132098342</v>
      </c>
      <c r="E630" s="56">
        <v>0.4437991151693905</v>
      </c>
      <c r="F630" s="56">
        <v>0.4169612735096261</v>
      </c>
      <c r="G630" s="56">
        <v>0.19877376214621928</v>
      </c>
      <c r="H630" s="57">
        <v>137.85</v>
      </c>
      <c r="I630" s="57">
        <v>439.36999999999995</v>
      </c>
      <c r="J630" s="57">
        <v>412.79999999999995</v>
      </c>
      <c r="K630" s="57">
        <v>990.0199999999999</v>
      </c>
      <c r="L630" s="20"/>
    </row>
    <row r="631" spans="2:12" ht="43.5" customHeight="1">
      <c r="B631" s="2"/>
      <c r="C631" s="3"/>
      <c r="D631" s="3"/>
      <c r="E631" s="4"/>
      <c r="F631" s="3"/>
      <c r="G631" s="4"/>
      <c r="H631" s="4"/>
      <c r="I631" s="5"/>
      <c r="J631" s="4"/>
      <c r="K631" s="4"/>
      <c r="L631" s="5"/>
    </row>
    <row r="632" spans="1:12" ht="43.5" customHeight="1">
      <c r="A632" s="47" t="s">
        <v>397</v>
      </c>
      <c r="B632" s="48"/>
      <c r="C632" s="49"/>
      <c r="D632" s="49"/>
      <c r="E632" s="50"/>
      <c r="F632" s="49"/>
      <c r="G632" s="50"/>
      <c r="H632" s="50"/>
      <c r="I632" s="51"/>
      <c r="J632" s="50"/>
      <c r="K632" s="50"/>
      <c r="L632" s="5"/>
    </row>
    <row r="633" spans="1:12" ht="12" customHeight="1">
      <c r="A633" s="52"/>
      <c r="B633" s="48"/>
      <c r="C633" s="49"/>
      <c r="D633" s="49"/>
      <c r="E633" s="50"/>
      <c r="F633" s="49"/>
      <c r="G633" s="50"/>
      <c r="H633" s="50"/>
      <c r="I633" s="51"/>
      <c r="J633" s="50"/>
      <c r="K633" s="50"/>
      <c r="L633" s="5"/>
    </row>
    <row r="634" spans="1:12" ht="91.5" customHeight="1">
      <c r="A634" s="53"/>
      <c r="B634" s="63" t="s">
        <v>306</v>
      </c>
      <c r="C634" s="61" t="s">
        <v>315</v>
      </c>
      <c r="D634" s="62" t="s">
        <v>316</v>
      </c>
      <c r="E634" s="62" t="s">
        <v>317</v>
      </c>
      <c r="F634" s="62" t="s">
        <v>318</v>
      </c>
      <c r="G634" s="61" t="s">
        <v>319</v>
      </c>
      <c r="H634" s="61" t="s">
        <v>320</v>
      </c>
      <c r="I634" s="61" t="s">
        <v>321</v>
      </c>
      <c r="J634" s="61" t="s">
        <v>322</v>
      </c>
      <c r="K634" s="61" t="s">
        <v>323</v>
      </c>
      <c r="L634" s="5"/>
    </row>
    <row r="635" spans="1:12" ht="43.5" customHeight="1">
      <c r="A635" s="43">
        <v>1</v>
      </c>
      <c r="B635" s="14" t="s">
        <v>209</v>
      </c>
      <c r="C635" s="40">
        <v>6.57</v>
      </c>
      <c r="D635" s="41">
        <v>0.2857142857142857</v>
      </c>
      <c r="E635" s="41">
        <v>0.5714285714285714</v>
      </c>
      <c r="F635" s="41">
        <v>0.14285714285714285</v>
      </c>
      <c r="G635" s="59" t="s">
        <v>304</v>
      </c>
      <c r="H635" s="16">
        <v>2</v>
      </c>
      <c r="I635" s="16">
        <v>4</v>
      </c>
      <c r="J635" s="16">
        <v>1</v>
      </c>
      <c r="K635" s="16">
        <v>7</v>
      </c>
      <c r="L635" s="4"/>
    </row>
    <row r="636" spans="1:12" ht="43.5" customHeight="1">
      <c r="A636" s="43">
        <v>2</v>
      </c>
      <c r="B636" s="14" t="s">
        <v>216</v>
      </c>
      <c r="C636" s="40">
        <v>6.27</v>
      </c>
      <c r="D636" s="41">
        <v>0.2145922746781116</v>
      </c>
      <c r="E636" s="41">
        <v>0.6394849785407726</v>
      </c>
      <c r="F636" s="41">
        <v>0.14592274678111586</v>
      </c>
      <c r="G636" s="59" t="s">
        <v>304</v>
      </c>
      <c r="H636" s="16">
        <v>5</v>
      </c>
      <c r="I636" s="16">
        <v>14.9</v>
      </c>
      <c r="J636" s="16">
        <v>3.4</v>
      </c>
      <c r="K636" s="16">
        <v>23.3</v>
      </c>
      <c r="L636" s="4"/>
    </row>
    <row r="637" spans="1:12" ht="43.5" customHeight="1">
      <c r="A637" s="43">
        <v>3</v>
      </c>
      <c r="B637" s="14" t="s">
        <v>213</v>
      </c>
      <c r="C637" s="40">
        <v>5.96</v>
      </c>
      <c r="D637" s="41">
        <v>0.3642987249544627</v>
      </c>
      <c r="E637" s="41">
        <v>0.26229508196721313</v>
      </c>
      <c r="F637" s="41">
        <v>0.37340619307832423</v>
      </c>
      <c r="G637" s="59" t="s">
        <v>304</v>
      </c>
      <c r="H637" s="16">
        <v>10</v>
      </c>
      <c r="I637" s="16">
        <v>7.2</v>
      </c>
      <c r="J637" s="16">
        <v>10.25</v>
      </c>
      <c r="K637" s="16">
        <v>27.45</v>
      </c>
      <c r="L637" s="4"/>
    </row>
    <row r="638" spans="1:12" ht="43.5" customHeight="1">
      <c r="A638" s="43">
        <v>4</v>
      </c>
      <c r="B638" s="14" t="s">
        <v>221</v>
      </c>
      <c r="C638" s="40">
        <v>5.95</v>
      </c>
      <c r="D638" s="41">
        <v>0.19736842105263158</v>
      </c>
      <c r="E638" s="41">
        <v>0.5921052631578948</v>
      </c>
      <c r="F638" s="41">
        <v>0.2105263157894737</v>
      </c>
      <c r="G638" s="59" t="s">
        <v>304</v>
      </c>
      <c r="H638" s="16">
        <v>3</v>
      </c>
      <c r="I638" s="16">
        <v>9</v>
      </c>
      <c r="J638" s="16">
        <v>3.2</v>
      </c>
      <c r="K638" s="16">
        <v>15.2</v>
      </c>
      <c r="L638" s="4"/>
    </row>
    <row r="639" spans="1:12" ht="43.5" customHeight="1">
      <c r="A639" s="43">
        <v>5</v>
      </c>
      <c r="B639" s="14" t="s">
        <v>200</v>
      </c>
      <c r="C639" s="40">
        <v>5.67</v>
      </c>
      <c r="D639" s="41">
        <v>0.16666666666666666</v>
      </c>
      <c r="E639" s="41">
        <v>0.5833333333333334</v>
      </c>
      <c r="F639" s="41">
        <v>0.25</v>
      </c>
      <c r="G639" s="59" t="s">
        <v>304</v>
      </c>
      <c r="H639" s="16">
        <v>2</v>
      </c>
      <c r="I639" s="16">
        <v>7</v>
      </c>
      <c r="J639" s="16">
        <v>3</v>
      </c>
      <c r="K639" s="16">
        <v>12</v>
      </c>
      <c r="L639" s="4"/>
    </row>
    <row r="640" spans="1:12" ht="43.5" customHeight="1">
      <c r="A640" s="43">
        <v>6</v>
      </c>
      <c r="B640" s="14" t="s">
        <v>212</v>
      </c>
      <c r="C640" s="40">
        <v>5.38</v>
      </c>
      <c r="D640" s="41">
        <v>0.23076923076923078</v>
      </c>
      <c r="E640" s="41">
        <v>0.38461538461538464</v>
      </c>
      <c r="F640" s="41">
        <v>0.38461538461538464</v>
      </c>
      <c r="G640" s="59" t="s">
        <v>304</v>
      </c>
      <c r="H640" s="16">
        <v>1.8</v>
      </c>
      <c r="I640" s="16">
        <v>3</v>
      </c>
      <c r="J640" s="16">
        <v>3</v>
      </c>
      <c r="K640" s="16">
        <v>7.8</v>
      </c>
      <c r="L640" s="4"/>
    </row>
    <row r="641" spans="1:12" ht="43.5" customHeight="1">
      <c r="A641" s="43">
        <v>7</v>
      </c>
      <c r="B641" s="14" t="s">
        <v>204</v>
      </c>
      <c r="C641" s="40">
        <v>5.25</v>
      </c>
      <c r="D641" s="41">
        <v>0.12185215272136474</v>
      </c>
      <c r="E641" s="41">
        <v>0.5686433793663688</v>
      </c>
      <c r="F641" s="41">
        <v>0.30950446791226643</v>
      </c>
      <c r="G641" s="59" t="s">
        <v>304</v>
      </c>
      <c r="H641" s="16">
        <v>1.5</v>
      </c>
      <c r="I641" s="16">
        <v>7</v>
      </c>
      <c r="J641" s="16">
        <v>3.81</v>
      </c>
      <c r="K641" s="16">
        <v>12.31</v>
      </c>
      <c r="L641" s="4"/>
    </row>
    <row r="642" spans="1:12" ht="50.25" customHeight="1">
      <c r="A642" s="43">
        <v>8</v>
      </c>
      <c r="B642" s="14" t="s">
        <v>398</v>
      </c>
      <c r="C642" s="40">
        <v>5.31</v>
      </c>
      <c r="D642" s="41">
        <v>0.1724137931034483</v>
      </c>
      <c r="E642" s="41">
        <v>0.48275862068965514</v>
      </c>
      <c r="F642" s="41">
        <v>0.3448275862068966</v>
      </c>
      <c r="G642" s="59" t="s">
        <v>304</v>
      </c>
      <c r="H642" s="16">
        <v>2</v>
      </c>
      <c r="I642" s="16">
        <v>5.6</v>
      </c>
      <c r="J642" s="16">
        <v>4</v>
      </c>
      <c r="K642" s="16">
        <v>11.6</v>
      </c>
      <c r="L642" s="4"/>
    </row>
    <row r="643" spans="1:12" ht="43.5" customHeight="1">
      <c r="A643" s="43">
        <v>9</v>
      </c>
      <c r="B643" s="14" t="s">
        <v>197</v>
      </c>
      <c r="C643" s="40">
        <v>5.16</v>
      </c>
      <c r="D643" s="41">
        <v>0.11286681715575622</v>
      </c>
      <c r="E643" s="41">
        <v>0.5643340857787811</v>
      </c>
      <c r="F643" s="41">
        <v>0.3227990970654628</v>
      </c>
      <c r="G643" s="59" t="s">
        <v>304</v>
      </c>
      <c r="H643" s="16">
        <v>1</v>
      </c>
      <c r="I643" s="16">
        <v>5</v>
      </c>
      <c r="J643" s="16">
        <v>2.86</v>
      </c>
      <c r="K643" s="16">
        <v>8.86</v>
      </c>
      <c r="L643" s="4"/>
    </row>
    <row r="644" spans="1:12" ht="43.5" customHeight="1">
      <c r="A644" s="43">
        <v>10</v>
      </c>
      <c r="B644" s="14" t="s">
        <v>203</v>
      </c>
      <c r="C644" s="40">
        <v>5.23</v>
      </c>
      <c r="D644" s="41">
        <v>0.1502145922746781</v>
      </c>
      <c r="E644" s="41">
        <v>0.5064377682403434</v>
      </c>
      <c r="F644" s="41">
        <v>0.34334763948497854</v>
      </c>
      <c r="G644" s="59" t="s">
        <v>304</v>
      </c>
      <c r="H644" s="16">
        <v>1.75</v>
      </c>
      <c r="I644" s="16">
        <v>5.9</v>
      </c>
      <c r="J644" s="16">
        <v>4</v>
      </c>
      <c r="K644" s="16">
        <v>11.65</v>
      </c>
      <c r="L644" s="4"/>
    </row>
    <row r="645" spans="1:12" ht="43.5" customHeight="1">
      <c r="A645" s="43">
        <v>11</v>
      </c>
      <c r="B645" s="14" t="s">
        <v>195</v>
      </c>
      <c r="C645" s="40">
        <v>5.08</v>
      </c>
      <c r="D645" s="41">
        <v>0.15384615384615385</v>
      </c>
      <c r="E645" s="41">
        <v>0.46153846153846156</v>
      </c>
      <c r="F645" s="41">
        <v>0.38461538461538464</v>
      </c>
      <c r="G645" s="59" t="s">
        <v>304</v>
      </c>
      <c r="H645" s="16">
        <v>2</v>
      </c>
      <c r="I645" s="16">
        <v>6</v>
      </c>
      <c r="J645" s="16">
        <v>5</v>
      </c>
      <c r="K645" s="16">
        <v>13</v>
      </c>
      <c r="L645" s="4"/>
    </row>
    <row r="646" spans="1:12" ht="50.25" customHeight="1">
      <c r="A646" s="43">
        <v>12</v>
      </c>
      <c r="B646" s="14" t="s">
        <v>214</v>
      </c>
      <c r="C646" s="40">
        <v>5.13</v>
      </c>
      <c r="D646" s="41">
        <v>0.1303780964797914</v>
      </c>
      <c r="E646" s="41">
        <v>0.5215123859191656</v>
      </c>
      <c r="F646" s="41">
        <v>0.34810951760104303</v>
      </c>
      <c r="G646" s="59" t="s">
        <v>304</v>
      </c>
      <c r="H646" s="16">
        <v>1</v>
      </c>
      <c r="I646" s="16">
        <v>4</v>
      </c>
      <c r="J646" s="16">
        <v>2.67</v>
      </c>
      <c r="K646" s="16">
        <v>7.67</v>
      </c>
      <c r="L646" s="4"/>
    </row>
    <row r="647" spans="1:12" ht="43.5" customHeight="1">
      <c r="A647" s="43">
        <v>13</v>
      </c>
      <c r="B647" s="14" t="s">
        <v>217</v>
      </c>
      <c r="C647" s="40">
        <v>5.11</v>
      </c>
      <c r="D647" s="41">
        <v>0.1488095238095238</v>
      </c>
      <c r="E647" s="41">
        <v>0.47916666666666663</v>
      </c>
      <c r="F647" s="41">
        <v>0.3720238095238095</v>
      </c>
      <c r="G647" s="59" t="s">
        <v>304</v>
      </c>
      <c r="H647" s="16">
        <v>2</v>
      </c>
      <c r="I647" s="16">
        <v>6.44</v>
      </c>
      <c r="J647" s="16">
        <v>5</v>
      </c>
      <c r="K647" s="16">
        <v>13.440000000000001</v>
      </c>
      <c r="L647" s="4"/>
    </row>
    <row r="648" spans="1:12" ht="43.5" customHeight="1">
      <c r="A648" s="43">
        <v>14</v>
      </c>
      <c r="B648" s="14" t="s">
        <v>219</v>
      </c>
      <c r="C648" s="40">
        <v>5.13</v>
      </c>
      <c r="D648" s="41">
        <v>0.13043478260869565</v>
      </c>
      <c r="E648" s="41">
        <v>0.5217391304347826</v>
      </c>
      <c r="F648" s="41">
        <v>0.34782608695652173</v>
      </c>
      <c r="G648" s="59" t="s">
        <v>304</v>
      </c>
      <c r="H648" s="16">
        <v>3</v>
      </c>
      <c r="I648" s="16">
        <v>12</v>
      </c>
      <c r="J648" s="16">
        <v>8</v>
      </c>
      <c r="K648" s="16">
        <v>23</v>
      </c>
      <c r="L648" s="4"/>
    </row>
    <row r="649" spans="1:12" ht="43.5" customHeight="1">
      <c r="A649" s="43">
        <v>15</v>
      </c>
      <c r="B649" s="14" t="s">
        <v>198</v>
      </c>
      <c r="C649" s="40">
        <v>4.9</v>
      </c>
      <c r="D649" s="41">
        <v>0.10344827586206896</v>
      </c>
      <c r="E649" s="41">
        <v>0.5172413793103449</v>
      </c>
      <c r="F649" s="41">
        <v>0.3793103448275862</v>
      </c>
      <c r="G649" s="59" t="s">
        <v>304</v>
      </c>
      <c r="H649" s="16">
        <v>3</v>
      </c>
      <c r="I649" s="16">
        <v>15</v>
      </c>
      <c r="J649" s="16">
        <v>11</v>
      </c>
      <c r="K649" s="16">
        <v>29</v>
      </c>
      <c r="L649" s="4"/>
    </row>
    <row r="650" spans="1:12" ht="43.5" customHeight="1">
      <c r="A650" s="43">
        <v>16</v>
      </c>
      <c r="B650" s="14" t="s">
        <v>196</v>
      </c>
      <c r="C650" s="40">
        <v>4.83</v>
      </c>
      <c r="D650" s="41">
        <v>0.06105457909343201</v>
      </c>
      <c r="E650" s="41">
        <v>0.5864939870490287</v>
      </c>
      <c r="F650" s="41">
        <v>0.3524514338575393</v>
      </c>
      <c r="G650" s="59" t="s">
        <v>304</v>
      </c>
      <c r="H650" s="16">
        <v>1.98</v>
      </c>
      <c r="I650" s="16">
        <v>19.02</v>
      </c>
      <c r="J650" s="16">
        <v>11.43</v>
      </c>
      <c r="K650" s="16">
        <v>32.43</v>
      </c>
      <c r="L650" s="4"/>
    </row>
    <row r="651" spans="1:12" ht="50.25" customHeight="1">
      <c r="A651" s="43">
        <v>17</v>
      </c>
      <c r="B651" s="14" t="s">
        <v>401</v>
      </c>
      <c r="C651" s="40">
        <v>4.7</v>
      </c>
      <c r="D651" s="41">
        <v>0.10830324909747292</v>
      </c>
      <c r="E651" s="41">
        <v>0.45848375451263534</v>
      </c>
      <c r="F651" s="41">
        <v>0.4332129963898917</v>
      </c>
      <c r="G651" s="59" t="s">
        <v>304</v>
      </c>
      <c r="H651" s="16">
        <v>3</v>
      </c>
      <c r="I651" s="16">
        <v>12.7</v>
      </c>
      <c r="J651" s="16">
        <v>12</v>
      </c>
      <c r="K651" s="16">
        <v>27.7</v>
      </c>
      <c r="L651" s="4"/>
    </row>
    <row r="652" spans="1:12" ht="43.5" customHeight="1">
      <c r="A652" s="43">
        <v>18</v>
      </c>
      <c r="B652" s="14" t="s">
        <v>222</v>
      </c>
      <c r="C652" s="40">
        <v>4.72</v>
      </c>
      <c r="D652" s="41">
        <v>0.06666666666666667</v>
      </c>
      <c r="E652" s="41">
        <v>0.5466666666666666</v>
      </c>
      <c r="F652" s="41">
        <v>0.38666666666666666</v>
      </c>
      <c r="G652" s="59" t="s">
        <v>304</v>
      </c>
      <c r="H652" s="16">
        <v>1</v>
      </c>
      <c r="I652" s="16">
        <v>8.2</v>
      </c>
      <c r="J652" s="16">
        <v>5.8</v>
      </c>
      <c r="K652" s="16">
        <v>15</v>
      </c>
      <c r="L652" s="4"/>
    </row>
    <row r="653" spans="1:12" ht="43.5" customHeight="1">
      <c r="A653" s="43">
        <v>19</v>
      </c>
      <c r="B653" s="14" t="s">
        <v>223</v>
      </c>
      <c r="C653" s="40">
        <v>4.71</v>
      </c>
      <c r="D653" s="41">
        <v>0.12684989429175478</v>
      </c>
      <c r="E653" s="41">
        <v>0.42283298097251587</v>
      </c>
      <c r="F653" s="41">
        <v>0.45031712473572943</v>
      </c>
      <c r="G653" s="59" t="s">
        <v>304</v>
      </c>
      <c r="H653" s="16">
        <v>3</v>
      </c>
      <c r="I653" s="16">
        <v>10</v>
      </c>
      <c r="J653" s="16">
        <v>10.65</v>
      </c>
      <c r="K653" s="16">
        <v>23.65</v>
      </c>
      <c r="L653" s="4"/>
    </row>
    <row r="654" spans="1:12" ht="43.5" customHeight="1">
      <c r="A654" s="43">
        <v>20</v>
      </c>
      <c r="B654" s="14" t="s">
        <v>199</v>
      </c>
      <c r="C654" s="40">
        <v>4.57</v>
      </c>
      <c r="D654" s="41">
        <v>0.14285714285714285</v>
      </c>
      <c r="E654" s="41">
        <v>0.35714285714285715</v>
      </c>
      <c r="F654" s="41">
        <v>0.5</v>
      </c>
      <c r="G654" s="59" t="s">
        <v>304</v>
      </c>
      <c r="H654" s="16">
        <v>2</v>
      </c>
      <c r="I654" s="16">
        <v>5</v>
      </c>
      <c r="J654" s="16">
        <v>7</v>
      </c>
      <c r="K654" s="16">
        <v>14</v>
      </c>
      <c r="L654" s="4"/>
    </row>
    <row r="655" spans="1:12" ht="43.5" customHeight="1">
      <c r="A655" s="43">
        <v>21</v>
      </c>
      <c r="B655" s="14" t="s">
        <v>208</v>
      </c>
      <c r="C655" s="40">
        <v>4.62</v>
      </c>
      <c r="D655" s="41">
        <v>0.06072874493927126</v>
      </c>
      <c r="E655" s="41">
        <v>0.534412955465587</v>
      </c>
      <c r="F655" s="41">
        <v>0.4048582995951417</v>
      </c>
      <c r="G655" s="59" t="s">
        <v>304</v>
      </c>
      <c r="H655" s="16">
        <v>1.5</v>
      </c>
      <c r="I655" s="16">
        <v>13.2</v>
      </c>
      <c r="J655" s="16">
        <v>10</v>
      </c>
      <c r="K655" s="16">
        <v>24.7</v>
      </c>
      <c r="L655" s="4"/>
    </row>
    <row r="656" spans="1:12" ht="50.25" customHeight="1">
      <c r="A656" s="43">
        <v>22</v>
      </c>
      <c r="B656" s="14" t="s">
        <v>400</v>
      </c>
      <c r="C656" s="40">
        <v>4.5</v>
      </c>
      <c r="D656" s="41">
        <v>0</v>
      </c>
      <c r="E656" s="41">
        <v>0.625</v>
      </c>
      <c r="F656" s="41">
        <v>0.37499999999999994</v>
      </c>
      <c r="G656" s="59" t="s">
        <v>304</v>
      </c>
      <c r="H656" s="16">
        <v>0</v>
      </c>
      <c r="I656" s="16">
        <v>8</v>
      </c>
      <c r="J656" s="16">
        <v>4.8</v>
      </c>
      <c r="K656" s="16">
        <v>12.8</v>
      </c>
      <c r="L656" s="4"/>
    </row>
    <row r="657" spans="1:12" ht="43.5" customHeight="1">
      <c r="A657" s="43">
        <v>23</v>
      </c>
      <c r="B657" s="14" t="s">
        <v>210</v>
      </c>
      <c r="C657" s="40">
        <v>4.54</v>
      </c>
      <c r="D657" s="41">
        <v>0.12711402073104203</v>
      </c>
      <c r="E657" s="41">
        <v>0.3818876159301692</v>
      </c>
      <c r="F657" s="41">
        <v>0.49099836333878893</v>
      </c>
      <c r="G657" s="59" t="s">
        <v>304</v>
      </c>
      <c r="H657" s="16">
        <v>2.33</v>
      </c>
      <c r="I657" s="16">
        <v>7</v>
      </c>
      <c r="J657" s="16">
        <v>9</v>
      </c>
      <c r="K657" s="16">
        <v>18.33</v>
      </c>
      <c r="L657" s="4"/>
    </row>
    <row r="658" spans="1:12" ht="43.5" customHeight="1">
      <c r="A658" s="43">
        <v>24</v>
      </c>
      <c r="B658" s="14" t="s">
        <v>218</v>
      </c>
      <c r="C658" s="40">
        <v>4.5</v>
      </c>
      <c r="D658" s="41">
        <v>0.17857142857142858</v>
      </c>
      <c r="E658" s="41">
        <v>0.26785714285714285</v>
      </c>
      <c r="F658" s="41">
        <v>0.5535714285714286</v>
      </c>
      <c r="G658" s="59" t="s">
        <v>304</v>
      </c>
      <c r="H658" s="16">
        <v>2</v>
      </c>
      <c r="I658" s="16">
        <v>3</v>
      </c>
      <c r="J658" s="16">
        <v>6.2</v>
      </c>
      <c r="K658" s="16">
        <v>11.2</v>
      </c>
      <c r="L658" s="4"/>
    </row>
    <row r="659" spans="1:12" ht="43.5" customHeight="1">
      <c r="A659" s="43">
        <v>25</v>
      </c>
      <c r="B659" s="14" t="s">
        <v>207</v>
      </c>
      <c r="C659" s="40">
        <v>4.42</v>
      </c>
      <c r="D659" s="41">
        <v>0</v>
      </c>
      <c r="E659" s="41">
        <v>0.6052631578947368</v>
      </c>
      <c r="F659" s="41">
        <v>0.39473684210526316</v>
      </c>
      <c r="G659" s="59" t="s">
        <v>304</v>
      </c>
      <c r="H659" s="16">
        <v>0</v>
      </c>
      <c r="I659" s="16">
        <v>4.6</v>
      </c>
      <c r="J659" s="16">
        <v>3</v>
      </c>
      <c r="K659" s="16">
        <v>7.6</v>
      </c>
      <c r="L659" s="4"/>
    </row>
    <row r="660" spans="1:12" ht="43.5" customHeight="1">
      <c r="A660" s="43">
        <v>26</v>
      </c>
      <c r="B660" s="14" t="s">
        <v>202</v>
      </c>
      <c r="C660" s="40">
        <v>4.26</v>
      </c>
      <c r="D660" s="41">
        <v>0</v>
      </c>
      <c r="E660" s="41">
        <v>0.5652173913043478</v>
      </c>
      <c r="F660" s="41">
        <v>0.43478260869565216</v>
      </c>
      <c r="G660" s="59" t="s">
        <v>304</v>
      </c>
      <c r="H660" s="16">
        <v>0</v>
      </c>
      <c r="I660" s="16">
        <v>6.5</v>
      </c>
      <c r="J660" s="16">
        <v>5</v>
      </c>
      <c r="K660" s="16">
        <v>11.5</v>
      </c>
      <c r="L660" s="4"/>
    </row>
    <row r="661" spans="1:12" ht="43.5" customHeight="1">
      <c r="A661" s="43">
        <v>27</v>
      </c>
      <c r="B661" s="14" t="s">
        <v>205</v>
      </c>
      <c r="C661" s="40">
        <v>4.32</v>
      </c>
      <c r="D661" s="41">
        <v>0.061766522544780725</v>
      </c>
      <c r="E661" s="41">
        <v>0.45707226683137736</v>
      </c>
      <c r="F661" s="41">
        <v>0.4811612106238418</v>
      </c>
      <c r="G661" s="59" t="s">
        <v>304</v>
      </c>
      <c r="H661" s="16">
        <v>1</v>
      </c>
      <c r="I661" s="16">
        <v>7.4</v>
      </c>
      <c r="J661" s="16">
        <v>7.79</v>
      </c>
      <c r="K661" s="16">
        <v>16.19</v>
      </c>
      <c r="L661" s="4"/>
    </row>
    <row r="662" spans="1:12" ht="43.5" customHeight="1">
      <c r="A662" s="43">
        <v>28</v>
      </c>
      <c r="B662" s="14" t="s">
        <v>220</v>
      </c>
      <c r="C662" s="40">
        <v>4.19</v>
      </c>
      <c r="D662" s="41">
        <v>0.08993047768557974</v>
      </c>
      <c r="E662" s="41">
        <v>0.3673917918815878</v>
      </c>
      <c r="F662" s="41">
        <v>0.5426777304328325</v>
      </c>
      <c r="G662" s="59" t="s">
        <v>304</v>
      </c>
      <c r="H662" s="16">
        <v>20.05</v>
      </c>
      <c r="I662" s="16">
        <v>81.91</v>
      </c>
      <c r="J662" s="16">
        <v>120.99</v>
      </c>
      <c r="K662" s="16">
        <v>222.95</v>
      </c>
      <c r="L662" s="4"/>
    </row>
    <row r="663" spans="1:12" ht="43.5" customHeight="1">
      <c r="A663" s="43">
        <v>29</v>
      </c>
      <c r="B663" s="14" t="s">
        <v>215</v>
      </c>
      <c r="C663" s="40">
        <v>4</v>
      </c>
      <c r="D663" s="41">
        <v>0.125</v>
      </c>
      <c r="E663" s="41">
        <v>0.25</v>
      </c>
      <c r="F663" s="41">
        <v>0.625</v>
      </c>
      <c r="G663" s="59" t="s">
        <v>304</v>
      </c>
      <c r="H663" s="16">
        <v>1</v>
      </c>
      <c r="I663" s="16">
        <v>2</v>
      </c>
      <c r="J663" s="16">
        <v>5</v>
      </c>
      <c r="K663" s="16">
        <v>8</v>
      </c>
      <c r="L663" s="4"/>
    </row>
    <row r="664" spans="1:12" ht="43.5" customHeight="1">
      <c r="A664" s="43">
        <v>30</v>
      </c>
      <c r="B664" s="14" t="s">
        <v>211</v>
      </c>
      <c r="C664" s="40">
        <v>3.93</v>
      </c>
      <c r="D664" s="41">
        <v>0.08833922261484099</v>
      </c>
      <c r="E664" s="41">
        <v>0.30653710247349825</v>
      </c>
      <c r="F664" s="41">
        <v>0.6051236749116607</v>
      </c>
      <c r="G664" s="59" t="s">
        <v>304</v>
      </c>
      <c r="H664" s="16">
        <v>2</v>
      </c>
      <c r="I664" s="16">
        <v>6.94</v>
      </c>
      <c r="J664" s="16">
        <v>13.7</v>
      </c>
      <c r="K664" s="16">
        <v>22.64</v>
      </c>
      <c r="L664" s="4"/>
    </row>
    <row r="665" spans="1:12" ht="43.5" customHeight="1">
      <c r="A665" s="43">
        <v>31</v>
      </c>
      <c r="B665" s="14" t="s">
        <v>225</v>
      </c>
      <c r="C665" s="40">
        <v>3.78</v>
      </c>
      <c r="D665" s="41">
        <v>0</v>
      </c>
      <c r="E665" s="41">
        <v>0.4444444444444444</v>
      </c>
      <c r="F665" s="41">
        <v>0.5555555555555556</v>
      </c>
      <c r="G665" s="59" t="s">
        <v>304</v>
      </c>
      <c r="H665" s="16">
        <v>0</v>
      </c>
      <c r="I665" s="16">
        <v>4</v>
      </c>
      <c r="J665" s="16">
        <v>5</v>
      </c>
      <c r="K665" s="16">
        <v>9</v>
      </c>
      <c r="L665" s="4"/>
    </row>
    <row r="666" spans="1:12" ht="43.5" customHeight="1">
      <c r="A666" s="43">
        <v>32</v>
      </c>
      <c r="B666" s="14" t="s">
        <v>157</v>
      </c>
      <c r="C666" s="40">
        <v>3.69</v>
      </c>
      <c r="D666" s="41">
        <v>0.12106537530266344</v>
      </c>
      <c r="E666" s="41">
        <v>0.18159806295399517</v>
      </c>
      <c r="F666" s="41">
        <v>0.6973365617433414</v>
      </c>
      <c r="G666" s="59" t="s">
        <v>304</v>
      </c>
      <c r="H666" s="16">
        <v>2</v>
      </c>
      <c r="I666" s="16">
        <v>3</v>
      </c>
      <c r="J666" s="16">
        <v>11.52</v>
      </c>
      <c r="K666" s="16">
        <v>16.52</v>
      </c>
      <c r="L666" s="4"/>
    </row>
    <row r="667" spans="1:12" ht="43.5" customHeight="1">
      <c r="A667" s="43">
        <v>33</v>
      </c>
      <c r="B667" s="14" t="s">
        <v>194</v>
      </c>
      <c r="C667" s="40">
        <v>3.5</v>
      </c>
      <c r="D667" s="41">
        <v>0</v>
      </c>
      <c r="E667" s="41">
        <v>0.375</v>
      </c>
      <c r="F667" s="41">
        <v>0.625</v>
      </c>
      <c r="G667" s="59" t="s">
        <v>304</v>
      </c>
      <c r="H667" s="16">
        <v>0</v>
      </c>
      <c r="I667" s="16">
        <v>3</v>
      </c>
      <c r="J667" s="16">
        <v>5</v>
      </c>
      <c r="K667" s="16">
        <v>8</v>
      </c>
      <c r="L667" s="4"/>
    </row>
    <row r="668" spans="1:12" ht="43.5" customHeight="1">
      <c r="A668" s="43">
        <v>34</v>
      </c>
      <c r="B668" s="14" t="s">
        <v>201</v>
      </c>
      <c r="C668" s="40">
        <v>3.54</v>
      </c>
      <c r="D668" s="41">
        <v>0.10256410256410256</v>
      </c>
      <c r="E668" s="41">
        <v>0.1794871794871795</v>
      </c>
      <c r="F668" s="41">
        <v>0.717948717948718</v>
      </c>
      <c r="G668" s="59" t="s">
        <v>304</v>
      </c>
      <c r="H668" s="16">
        <v>1</v>
      </c>
      <c r="I668" s="16">
        <v>1.75</v>
      </c>
      <c r="J668" s="16">
        <v>7</v>
      </c>
      <c r="K668" s="16">
        <v>9.75</v>
      </c>
      <c r="L668" s="4"/>
    </row>
    <row r="669" spans="1:12" ht="43.5" customHeight="1">
      <c r="A669" s="43">
        <v>35</v>
      </c>
      <c r="B669" s="14" t="s">
        <v>88</v>
      </c>
      <c r="C669" s="40">
        <v>3.38</v>
      </c>
      <c r="D669" s="41">
        <v>0.04918839153959666</v>
      </c>
      <c r="E669" s="41">
        <v>0.2459419576979833</v>
      </c>
      <c r="F669" s="41">
        <v>0.7048696507624201</v>
      </c>
      <c r="G669" s="59" t="s">
        <v>304</v>
      </c>
      <c r="H669" s="16">
        <v>1</v>
      </c>
      <c r="I669" s="16">
        <v>5</v>
      </c>
      <c r="J669" s="16">
        <v>14.33</v>
      </c>
      <c r="K669" s="16">
        <v>20.33</v>
      </c>
      <c r="L669" s="4"/>
    </row>
    <row r="670" spans="1:12" ht="43.5" customHeight="1">
      <c r="A670" s="43">
        <v>36</v>
      </c>
      <c r="B670" s="14" t="s">
        <v>226</v>
      </c>
      <c r="C670" s="40">
        <v>3.4</v>
      </c>
      <c r="D670" s="41">
        <v>0.09746588693957116</v>
      </c>
      <c r="E670" s="41">
        <v>0.15594541910331386</v>
      </c>
      <c r="F670" s="41">
        <v>0.746588693957115</v>
      </c>
      <c r="G670" s="59" t="s">
        <v>304</v>
      </c>
      <c r="H670" s="16">
        <v>1</v>
      </c>
      <c r="I670" s="16">
        <v>1.6</v>
      </c>
      <c r="J670" s="16">
        <v>7.66</v>
      </c>
      <c r="K670" s="16">
        <v>10.26</v>
      </c>
      <c r="L670" s="4"/>
    </row>
    <row r="671" spans="1:12" ht="43.5" customHeight="1">
      <c r="A671" s="43">
        <v>37</v>
      </c>
      <c r="B671" s="14" t="s">
        <v>224</v>
      </c>
      <c r="C671" s="40">
        <v>3.21</v>
      </c>
      <c r="D671" s="41">
        <v>0.05053057099545225</v>
      </c>
      <c r="E671" s="41">
        <v>0.202122283981809</v>
      </c>
      <c r="F671" s="41">
        <v>0.7473471450227388</v>
      </c>
      <c r="G671" s="59" t="s">
        <v>304</v>
      </c>
      <c r="H671" s="16">
        <v>1</v>
      </c>
      <c r="I671" s="16">
        <v>4</v>
      </c>
      <c r="J671" s="16">
        <v>14.79</v>
      </c>
      <c r="K671" s="16">
        <v>19.79</v>
      </c>
      <c r="L671" s="4"/>
    </row>
    <row r="672" spans="1:12" ht="51.75" customHeight="1">
      <c r="A672" s="43">
        <v>38</v>
      </c>
      <c r="B672" s="14" t="s">
        <v>399</v>
      </c>
      <c r="C672" s="40">
        <v>3.14</v>
      </c>
      <c r="D672" s="41">
        <v>0</v>
      </c>
      <c r="E672" s="41">
        <v>0.2857142857142857</v>
      </c>
      <c r="F672" s="41">
        <v>0.7142857142857143</v>
      </c>
      <c r="G672" s="59" t="s">
        <v>304</v>
      </c>
      <c r="H672" s="16">
        <v>0</v>
      </c>
      <c r="I672" s="16">
        <v>2</v>
      </c>
      <c r="J672" s="16">
        <v>5</v>
      </c>
      <c r="K672" s="16">
        <v>7</v>
      </c>
      <c r="L672" s="4"/>
    </row>
    <row r="673" spans="1:12" ht="43.5" customHeight="1">
      <c r="A673" s="43">
        <v>39</v>
      </c>
      <c r="B673" s="14" t="s">
        <v>206</v>
      </c>
      <c r="C673" s="40">
        <v>2.86</v>
      </c>
      <c r="D673" s="41">
        <v>0</v>
      </c>
      <c r="E673" s="41">
        <v>0.21428571428571427</v>
      </c>
      <c r="F673" s="41">
        <v>0.7857142857142857</v>
      </c>
      <c r="G673" s="59" t="s">
        <v>304</v>
      </c>
      <c r="H673" s="16">
        <v>0</v>
      </c>
      <c r="I673" s="16">
        <v>3</v>
      </c>
      <c r="J673" s="16">
        <v>11</v>
      </c>
      <c r="K673" s="16">
        <v>14</v>
      </c>
      <c r="L673" s="4"/>
    </row>
    <row r="674" spans="1:12" ht="43.5" customHeight="1">
      <c r="A674" s="43"/>
      <c r="B674" s="14" t="s">
        <v>40</v>
      </c>
      <c r="C674" s="40">
        <v>3.63</v>
      </c>
      <c r="D674" s="41">
        <v>0.08333333333333333</v>
      </c>
      <c r="E674" s="41">
        <v>0.2395833333333333</v>
      </c>
      <c r="F674" s="41">
        <v>0.6770833333333333</v>
      </c>
      <c r="G674" s="59" t="s">
        <v>304</v>
      </c>
      <c r="H674" s="16">
        <v>3.2</v>
      </c>
      <c r="I674" s="16">
        <v>9.2</v>
      </c>
      <c r="J674" s="16">
        <v>26</v>
      </c>
      <c r="K674" s="16">
        <v>38.400000000000006</v>
      </c>
      <c r="L674" s="4"/>
    </row>
    <row r="675" spans="1:12" ht="54.75" customHeight="1">
      <c r="A675" s="54"/>
      <c r="B675" s="58" t="s">
        <v>305</v>
      </c>
      <c r="C675" s="55">
        <v>4.49</v>
      </c>
      <c r="D675" s="56">
        <v>0.10781993325601762</v>
      </c>
      <c r="E675" s="56">
        <v>0.40716196066365296</v>
      </c>
      <c r="F675" s="56">
        <v>0.4850181060803294</v>
      </c>
      <c r="G675" s="60" t="s">
        <v>304</v>
      </c>
      <c r="H675" s="57">
        <v>91.11</v>
      </c>
      <c r="I675" s="57">
        <v>344.06</v>
      </c>
      <c r="J675" s="57">
        <v>409.84999999999997</v>
      </c>
      <c r="K675" s="57">
        <v>845.02</v>
      </c>
      <c r="L675" s="20"/>
    </row>
    <row r="676" ht="43.5" customHeight="1">
      <c r="C676" s="42"/>
    </row>
    <row r="677" spans="1:12" ht="43.5" customHeight="1">
      <c r="A677" s="47" t="s">
        <v>402</v>
      </c>
      <c r="B677" s="48"/>
      <c r="C677" s="49"/>
      <c r="D677" s="49"/>
      <c r="E677" s="50"/>
      <c r="F677" s="49"/>
      <c r="G677" s="50"/>
      <c r="H677" s="50"/>
      <c r="I677" s="51"/>
      <c r="J677" s="50"/>
      <c r="K677" s="50"/>
      <c r="L677" s="5"/>
    </row>
    <row r="678" spans="1:12" ht="12" customHeight="1">
      <c r="A678" s="52"/>
      <c r="B678" s="48"/>
      <c r="C678" s="49"/>
      <c r="D678" s="49"/>
      <c r="E678" s="50"/>
      <c r="F678" s="49"/>
      <c r="G678" s="50"/>
      <c r="H678" s="50"/>
      <c r="I678" s="51"/>
      <c r="J678" s="50"/>
      <c r="K678" s="50"/>
      <c r="L678" s="5"/>
    </row>
    <row r="679" spans="1:12" ht="91.5" customHeight="1">
      <c r="A679" s="53"/>
      <c r="B679" s="63" t="s">
        <v>306</v>
      </c>
      <c r="C679" s="61" t="s">
        <v>315</v>
      </c>
      <c r="D679" s="62" t="s">
        <v>316</v>
      </c>
      <c r="E679" s="62" t="s">
        <v>317</v>
      </c>
      <c r="F679" s="62" t="s">
        <v>318</v>
      </c>
      <c r="G679" s="61" t="s">
        <v>319</v>
      </c>
      <c r="H679" s="61" t="s">
        <v>320</v>
      </c>
      <c r="I679" s="61" t="s">
        <v>321</v>
      </c>
      <c r="J679" s="61" t="s">
        <v>322</v>
      </c>
      <c r="K679" s="61" t="s">
        <v>323</v>
      </c>
      <c r="L679" s="12"/>
    </row>
    <row r="680" spans="1:12" ht="50.25" customHeight="1">
      <c r="A680" s="43">
        <v>1</v>
      </c>
      <c r="B680" s="14" t="s">
        <v>242</v>
      </c>
      <c r="C680" s="40">
        <v>5.05</v>
      </c>
      <c r="D680" s="41">
        <v>0.15048543689320387</v>
      </c>
      <c r="E680" s="41">
        <v>0.4611650485436893</v>
      </c>
      <c r="F680" s="41">
        <v>0.3883495145631068</v>
      </c>
      <c r="G680" s="46">
        <v>0.12135922330097086</v>
      </c>
      <c r="H680" s="16">
        <v>6.2</v>
      </c>
      <c r="I680" s="16">
        <v>19</v>
      </c>
      <c r="J680" s="16">
        <v>16</v>
      </c>
      <c r="K680" s="16">
        <v>41.2</v>
      </c>
      <c r="L680" s="18"/>
    </row>
    <row r="681" spans="1:12" ht="50.25" customHeight="1">
      <c r="A681" s="43">
        <v>2</v>
      </c>
      <c r="B681" s="14" t="s">
        <v>246</v>
      </c>
      <c r="C681" s="40">
        <v>4.99</v>
      </c>
      <c r="D681" s="41">
        <v>0.1467518914688234</v>
      </c>
      <c r="E681" s="41">
        <v>0.453952517610227</v>
      </c>
      <c r="F681" s="41">
        <v>0.3992955909209497</v>
      </c>
      <c r="G681" s="46">
        <v>0.1515783981215758</v>
      </c>
      <c r="H681" s="16">
        <v>11.25</v>
      </c>
      <c r="I681" s="16">
        <v>34.8</v>
      </c>
      <c r="J681" s="16">
        <v>30.61</v>
      </c>
      <c r="K681" s="16">
        <v>76.66</v>
      </c>
      <c r="L681" s="18"/>
    </row>
    <row r="682" spans="1:12" ht="43.5" customHeight="1">
      <c r="A682" s="43">
        <v>3</v>
      </c>
      <c r="B682" s="14" t="s">
        <v>403</v>
      </c>
      <c r="C682" s="40">
        <v>4.77</v>
      </c>
      <c r="D682" s="41">
        <v>0</v>
      </c>
      <c r="E682" s="41">
        <v>0.6923076923076923</v>
      </c>
      <c r="F682" s="41">
        <v>0.3076923076923077</v>
      </c>
      <c r="G682" s="46">
        <v>0.15384615384615385</v>
      </c>
      <c r="H682" s="16">
        <v>0</v>
      </c>
      <c r="I682" s="16">
        <v>9</v>
      </c>
      <c r="J682" s="16">
        <v>4</v>
      </c>
      <c r="K682" s="16">
        <v>13</v>
      </c>
      <c r="L682" s="18"/>
    </row>
    <row r="683" spans="1:12" ht="43.5" customHeight="1">
      <c r="A683" s="43">
        <v>4</v>
      </c>
      <c r="B683" s="14" t="s">
        <v>245</v>
      </c>
      <c r="C683" s="40">
        <v>4.45</v>
      </c>
      <c r="D683" s="41">
        <v>0.09801786103245481</v>
      </c>
      <c r="E683" s="41">
        <v>0.4173382705292965</v>
      </c>
      <c r="F683" s="41">
        <v>0.4846438684382488</v>
      </c>
      <c r="G683" s="46">
        <v>0.21237203223698542</v>
      </c>
      <c r="H683" s="16">
        <v>9</v>
      </c>
      <c r="I683" s="16">
        <v>38.32</v>
      </c>
      <c r="J683" s="16">
        <v>44.5</v>
      </c>
      <c r="K683" s="16">
        <v>91.82</v>
      </c>
      <c r="L683" s="18"/>
    </row>
    <row r="684" spans="1:12" ht="50.25" customHeight="1">
      <c r="A684" s="43">
        <v>5</v>
      </c>
      <c r="B684" s="14" t="s">
        <v>241</v>
      </c>
      <c r="C684" s="40">
        <v>4.24</v>
      </c>
      <c r="D684" s="41">
        <v>0.07755695588948133</v>
      </c>
      <c r="E684" s="41">
        <v>0.4057198254968493</v>
      </c>
      <c r="F684" s="41">
        <v>0.5167232186136694</v>
      </c>
      <c r="G684" s="46">
        <v>0.10993698497333979</v>
      </c>
      <c r="H684" s="16">
        <v>8</v>
      </c>
      <c r="I684" s="16">
        <v>41.85000000000001</v>
      </c>
      <c r="J684" s="16">
        <v>53.300000000000004</v>
      </c>
      <c r="K684" s="16">
        <v>103.15</v>
      </c>
      <c r="L684" s="18"/>
    </row>
    <row r="685" spans="1:12" ht="43.5" customHeight="1">
      <c r="A685" s="43">
        <v>6</v>
      </c>
      <c r="B685" s="14" t="s">
        <v>134</v>
      </c>
      <c r="C685" s="40">
        <v>4.2</v>
      </c>
      <c r="D685" s="41">
        <v>0.11381589553441883</v>
      </c>
      <c r="E685" s="41">
        <v>0.3227470578752217</v>
      </c>
      <c r="F685" s="41">
        <v>0.5634370465903594</v>
      </c>
      <c r="G685" s="46">
        <v>0.2119941963566016</v>
      </c>
      <c r="H685" s="16">
        <v>7.0600000000000005</v>
      </c>
      <c r="I685" s="16">
        <v>20.02</v>
      </c>
      <c r="J685" s="16">
        <v>34.949999999999996</v>
      </c>
      <c r="K685" s="16">
        <v>62.03</v>
      </c>
      <c r="L685" s="18"/>
    </row>
    <row r="686" spans="1:12" ht="43.5" customHeight="1">
      <c r="A686" s="43">
        <v>7</v>
      </c>
      <c r="B686" s="14" t="s">
        <v>168</v>
      </c>
      <c r="C686" s="40">
        <v>4.2</v>
      </c>
      <c r="D686" s="41">
        <v>0.04739336492890995</v>
      </c>
      <c r="E686" s="41">
        <v>0.4549763033175355</v>
      </c>
      <c r="F686" s="41">
        <v>0.4976303317535545</v>
      </c>
      <c r="G686" s="46">
        <v>0</v>
      </c>
      <c r="H686" s="16">
        <v>1</v>
      </c>
      <c r="I686" s="16">
        <v>9.6</v>
      </c>
      <c r="J686" s="16">
        <v>10.5</v>
      </c>
      <c r="K686" s="16">
        <v>21.1</v>
      </c>
      <c r="L686" s="18"/>
    </row>
    <row r="687" spans="1:12" ht="43.5" customHeight="1">
      <c r="A687" s="43">
        <v>8</v>
      </c>
      <c r="B687" s="14" t="s">
        <v>298</v>
      </c>
      <c r="C687" s="40">
        <v>4.13</v>
      </c>
      <c r="D687" s="41">
        <v>0</v>
      </c>
      <c r="E687" s="41">
        <v>0.5334128878281623</v>
      </c>
      <c r="F687" s="41">
        <v>0.4665871121718378</v>
      </c>
      <c r="G687" s="46">
        <v>0</v>
      </c>
      <c r="H687" s="16">
        <v>0</v>
      </c>
      <c r="I687" s="16">
        <v>4.47</v>
      </c>
      <c r="J687" s="16">
        <v>3.91</v>
      </c>
      <c r="K687" s="16">
        <v>8.379999999999999</v>
      </c>
      <c r="L687" s="18"/>
    </row>
    <row r="688" spans="1:12" ht="54.75" customHeight="1">
      <c r="A688" s="54"/>
      <c r="B688" s="58" t="s">
        <v>305</v>
      </c>
      <c r="C688" s="55">
        <v>4.51</v>
      </c>
      <c r="D688" s="56">
        <v>0.10185939521732881</v>
      </c>
      <c r="E688" s="56">
        <v>0.42425839842814017</v>
      </c>
      <c r="F688" s="56">
        <v>0.47388220635453115</v>
      </c>
      <c r="G688" s="56">
        <v>0.15002156515071646</v>
      </c>
      <c r="H688" s="57">
        <v>42.51</v>
      </c>
      <c r="I688" s="57">
        <v>177.05999999999997</v>
      </c>
      <c r="J688" s="57">
        <v>197.76999999999998</v>
      </c>
      <c r="K688" s="57">
        <v>417.3399999999999</v>
      </c>
      <c r="L688" s="20"/>
    </row>
    <row r="689" spans="2:12" ht="43.5" customHeight="1">
      <c r="B689" s="2"/>
      <c r="C689" s="3"/>
      <c r="D689" s="3"/>
      <c r="E689" s="4"/>
      <c r="F689" s="3"/>
      <c r="G689" s="4"/>
      <c r="H689" s="4"/>
      <c r="I689" s="5"/>
      <c r="J689" s="4"/>
      <c r="K689" s="4"/>
      <c r="L689" s="5"/>
    </row>
    <row r="690" spans="1:12" ht="43.5" customHeight="1">
      <c r="A690" s="47" t="s">
        <v>326</v>
      </c>
      <c r="B690" s="48"/>
      <c r="C690" s="49"/>
      <c r="D690" s="49"/>
      <c r="E690" s="50"/>
      <c r="F690" s="49"/>
      <c r="G690" s="50"/>
      <c r="H690" s="50"/>
      <c r="I690" s="51"/>
      <c r="J690" s="50"/>
      <c r="K690" s="50"/>
      <c r="L690" s="5"/>
    </row>
    <row r="691" spans="1:12" ht="12" customHeight="1">
      <c r="A691" s="52"/>
      <c r="B691" s="48"/>
      <c r="C691" s="49"/>
      <c r="D691" s="49"/>
      <c r="E691" s="50"/>
      <c r="F691" s="49"/>
      <c r="G691" s="50"/>
      <c r="H691" s="50"/>
      <c r="I691" s="51"/>
      <c r="J691" s="50"/>
      <c r="K691" s="50"/>
      <c r="L691" s="5"/>
    </row>
    <row r="692" spans="1:12" ht="91.5" customHeight="1">
      <c r="A692" s="53"/>
      <c r="B692" s="63" t="s">
        <v>306</v>
      </c>
      <c r="C692" s="61" t="s">
        <v>315</v>
      </c>
      <c r="D692" s="62" t="s">
        <v>316</v>
      </c>
      <c r="E692" s="62" t="s">
        <v>317</v>
      </c>
      <c r="F692" s="62" t="s">
        <v>318</v>
      </c>
      <c r="G692" s="61" t="s">
        <v>319</v>
      </c>
      <c r="H692" s="61" t="s">
        <v>320</v>
      </c>
      <c r="I692" s="61" t="s">
        <v>321</v>
      </c>
      <c r="J692" s="61" t="s">
        <v>322</v>
      </c>
      <c r="K692" s="61" t="s">
        <v>323</v>
      </c>
      <c r="L692" s="5"/>
    </row>
    <row r="693" spans="1:12" ht="43.5" customHeight="1">
      <c r="A693" s="43">
        <v>1</v>
      </c>
      <c r="B693" s="14" t="s">
        <v>242</v>
      </c>
      <c r="C693" s="40">
        <v>5.08</v>
      </c>
      <c r="D693" s="41">
        <v>0.1252955082742317</v>
      </c>
      <c r="E693" s="41">
        <v>0.5200945626477542</v>
      </c>
      <c r="F693" s="41">
        <v>0.3546099290780142</v>
      </c>
      <c r="G693" s="59" t="s">
        <v>304</v>
      </c>
      <c r="H693" s="16">
        <v>5.3</v>
      </c>
      <c r="I693" s="16">
        <v>22</v>
      </c>
      <c r="J693" s="16">
        <v>15</v>
      </c>
      <c r="K693" s="16">
        <v>42.3</v>
      </c>
      <c r="L693" s="4"/>
    </row>
    <row r="694" spans="1:12" ht="43.5" customHeight="1">
      <c r="A694" s="43">
        <v>2</v>
      </c>
      <c r="B694" s="14" t="s">
        <v>244</v>
      </c>
      <c r="C694" s="40">
        <v>4.87</v>
      </c>
      <c r="D694" s="41">
        <v>0.12695443004142723</v>
      </c>
      <c r="E694" s="41">
        <v>0.4630495790458372</v>
      </c>
      <c r="F694" s="41">
        <v>0.40999599091273553</v>
      </c>
      <c r="G694" s="59" t="s">
        <v>304</v>
      </c>
      <c r="H694" s="16">
        <v>9.5</v>
      </c>
      <c r="I694" s="16">
        <v>34.65</v>
      </c>
      <c r="J694" s="16">
        <v>30.68</v>
      </c>
      <c r="K694" s="16">
        <v>74.83</v>
      </c>
      <c r="L694" s="4"/>
    </row>
    <row r="695" spans="1:12" ht="43.5" customHeight="1">
      <c r="A695" s="43">
        <v>3</v>
      </c>
      <c r="B695" s="14" t="s">
        <v>243</v>
      </c>
      <c r="C695" s="40">
        <v>4.55</v>
      </c>
      <c r="D695" s="41">
        <v>0</v>
      </c>
      <c r="E695" s="41">
        <v>0.6363636363636364</v>
      </c>
      <c r="F695" s="41">
        <v>0.36363636363636365</v>
      </c>
      <c r="G695" s="59" t="s">
        <v>304</v>
      </c>
      <c r="H695" s="16">
        <v>0</v>
      </c>
      <c r="I695" s="16">
        <v>7</v>
      </c>
      <c r="J695" s="16">
        <v>4</v>
      </c>
      <c r="K695" s="16">
        <v>11</v>
      </c>
      <c r="L695" s="4"/>
    </row>
    <row r="696" spans="1:12" ht="43.5" customHeight="1">
      <c r="A696" s="43">
        <v>4</v>
      </c>
      <c r="B696" s="14" t="s">
        <v>134</v>
      </c>
      <c r="C696" s="40">
        <v>4.19</v>
      </c>
      <c r="D696" s="41">
        <v>0.08849557522123894</v>
      </c>
      <c r="E696" s="41">
        <v>0.37168141592920356</v>
      </c>
      <c r="F696" s="41">
        <v>0.5398230088495575</v>
      </c>
      <c r="G696" s="59" t="s">
        <v>304</v>
      </c>
      <c r="H696" s="16">
        <v>5</v>
      </c>
      <c r="I696" s="16">
        <v>21</v>
      </c>
      <c r="J696" s="16">
        <v>30.5</v>
      </c>
      <c r="K696" s="16">
        <v>56.5</v>
      </c>
      <c r="L696" s="4"/>
    </row>
    <row r="697" spans="1:12" ht="43.5" customHeight="1">
      <c r="A697" s="43">
        <v>5</v>
      </c>
      <c r="B697" s="14" t="s">
        <v>245</v>
      </c>
      <c r="C697" s="40">
        <v>4.24</v>
      </c>
      <c r="D697" s="41">
        <v>0.07925186241876685</v>
      </c>
      <c r="E697" s="41">
        <v>0.4008559201141227</v>
      </c>
      <c r="F697" s="41">
        <v>0.5198922174671105</v>
      </c>
      <c r="G697" s="59" t="s">
        <v>304</v>
      </c>
      <c r="H697" s="16">
        <v>5</v>
      </c>
      <c r="I697" s="16">
        <v>25.29</v>
      </c>
      <c r="J697" s="16">
        <v>32.8</v>
      </c>
      <c r="K697" s="16">
        <v>63.089999999999996</v>
      </c>
      <c r="L697" s="4"/>
    </row>
    <row r="698" spans="1:12" ht="43.5" customHeight="1">
      <c r="A698" s="43">
        <v>6</v>
      </c>
      <c r="B698" s="14" t="s">
        <v>241</v>
      </c>
      <c r="C698" s="40">
        <v>3.84</v>
      </c>
      <c r="D698" s="41">
        <v>0.06609870740305522</v>
      </c>
      <c r="E698" s="41">
        <v>0.3288288288288288</v>
      </c>
      <c r="F698" s="41">
        <v>0.6050724637681159</v>
      </c>
      <c r="G698" s="59" t="s">
        <v>304</v>
      </c>
      <c r="H698" s="16">
        <v>6.75</v>
      </c>
      <c r="I698" s="16">
        <v>33.58</v>
      </c>
      <c r="J698" s="16">
        <v>61.79</v>
      </c>
      <c r="K698" s="16">
        <v>102.12</v>
      </c>
      <c r="L698" s="4"/>
    </row>
    <row r="699" spans="1:12" ht="43.5" customHeight="1">
      <c r="A699" s="43">
        <v>7</v>
      </c>
      <c r="B699" s="14" t="s">
        <v>168</v>
      </c>
      <c r="C699" s="40">
        <v>3.6</v>
      </c>
      <c r="D699" s="41">
        <v>0.050125313283208024</v>
      </c>
      <c r="E699" s="41">
        <v>0.3007518796992481</v>
      </c>
      <c r="F699" s="41">
        <v>0.6491228070175439</v>
      </c>
      <c r="G699" s="59" t="s">
        <v>304</v>
      </c>
      <c r="H699" s="16">
        <v>1</v>
      </c>
      <c r="I699" s="16">
        <v>6</v>
      </c>
      <c r="J699" s="16">
        <v>12.95</v>
      </c>
      <c r="K699" s="16">
        <v>19.95</v>
      </c>
      <c r="L699" s="4"/>
    </row>
    <row r="700" spans="1:12" ht="54.75" customHeight="1">
      <c r="A700" s="54"/>
      <c r="B700" s="58" t="s">
        <v>305</v>
      </c>
      <c r="C700" s="55">
        <v>4.32</v>
      </c>
      <c r="D700" s="56">
        <v>0.08802293193434112</v>
      </c>
      <c r="E700" s="56">
        <v>0.40433759701452177</v>
      </c>
      <c r="F700" s="56">
        <v>0.507639471051137</v>
      </c>
      <c r="G700" s="60" t="s">
        <v>304</v>
      </c>
      <c r="H700" s="57">
        <v>32.55</v>
      </c>
      <c r="I700" s="57">
        <v>149.51999999999998</v>
      </c>
      <c r="J700" s="57">
        <v>187.71999999999997</v>
      </c>
      <c r="K700" s="57">
        <v>369.78999999999996</v>
      </c>
      <c r="L700" s="20"/>
    </row>
    <row r="701" ht="43.5" customHeight="1"/>
    <row r="702" spans="1:12" ht="43.5" customHeight="1">
      <c r="A702" s="47" t="s">
        <v>404</v>
      </c>
      <c r="B702" s="48"/>
      <c r="C702" s="49"/>
      <c r="D702" s="49"/>
      <c r="E702" s="50"/>
      <c r="F702" s="49"/>
      <c r="G702" s="50"/>
      <c r="H702" s="50"/>
      <c r="I702" s="51"/>
      <c r="J702" s="50"/>
      <c r="K702" s="50"/>
      <c r="L702" s="5"/>
    </row>
    <row r="703" spans="1:12" ht="12" customHeight="1">
      <c r="A703" s="52"/>
      <c r="B703" s="48"/>
      <c r="C703" s="49"/>
      <c r="D703" s="49"/>
      <c r="E703" s="50"/>
      <c r="F703" s="49"/>
      <c r="G703" s="50"/>
      <c r="H703" s="50"/>
      <c r="I703" s="51"/>
      <c r="J703" s="50"/>
      <c r="K703" s="50"/>
      <c r="L703" s="5"/>
    </row>
    <row r="704" spans="1:12" ht="91.5" customHeight="1">
      <c r="A704" s="53"/>
      <c r="B704" s="63" t="s">
        <v>306</v>
      </c>
      <c r="C704" s="61" t="s">
        <v>315</v>
      </c>
      <c r="D704" s="62" t="s">
        <v>316</v>
      </c>
      <c r="E704" s="62" t="s">
        <v>317</v>
      </c>
      <c r="F704" s="62" t="s">
        <v>318</v>
      </c>
      <c r="G704" s="61" t="s">
        <v>319</v>
      </c>
      <c r="H704" s="61" t="s">
        <v>320</v>
      </c>
      <c r="I704" s="61" t="s">
        <v>321</v>
      </c>
      <c r="J704" s="61" t="s">
        <v>322</v>
      </c>
      <c r="K704" s="61" t="s">
        <v>323</v>
      </c>
      <c r="L704" s="12"/>
    </row>
    <row r="705" spans="1:12" ht="43.5" customHeight="1">
      <c r="A705" s="43">
        <v>1</v>
      </c>
      <c r="B705" s="14" t="s">
        <v>263</v>
      </c>
      <c r="C705" s="40">
        <v>6.73</v>
      </c>
      <c r="D705" s="41">
        <v>0.3181818181818182</v>
      </c>
      <c r="E705" s="41">
        <v>0.5454545454545454</v>
      </c>
      <c r="F705" s="41">
        <v>0.13636363636363635</v>
      </c>
      <c r="G705" s="46">
        <v>0.13636363636363635</v>
      </c>
      <c r="H705" s="16">
        <v>7</v>
      </c>
      <c r="I705" s="16">
        <v>12</v>
      </c>
      <c r="J705" s="16">
        <v>3</v>
      </c>
      <c r="K705" s="16">
        <v>22</v>
      </c>
      <c r="L705" s="18"/>
    </row>
    <row r="706" spans="1:12" ht="43.5" customHeight="1">
      <c r="A706" s="43">
        <v>2</v>
      </c>
      <c r="B706" s="14" t="s">
        <v>186</v>
      </c>
      <c r="C706" s="40">
        <v>5.84</v>
      </c>
      <c r="D706" s="41">
        <v>0.16556291390728473</v>
      </c>
      <c r="E706" s="41">
        <v>0.6291390728476822</v>
      </c>
      <c r="F706" s="41">
        <v>0.20529801324503308</v>
      </c>
      <c r="G706" s="46">
        <v>0.3509933774834436</v>
      </c>
      <c r="H706" s="16">
        <v>2.5</v>
      </c>
      <c r="I706" s="16">
        <v>9.500000000000004</v>
      </c>
      <c r="J706" s="16">
        <v>3.1</v>
      </c>
      <c r="K706" s="16">
        <v>15.100000000000003</v>
      </c>
      <c r="L706" s="18"/>
    </row>
    <row r="707" spans="1:12" ht="43.5" customHeight="1">
      <c r="A707" s="43">
        <v>3</v>
      </c>
      <c r="B707" s="14" t="s">
        <v>250</v>
      </c>
      <c r="C707" s="40">
        <v>5.64</v>
      </c>
      <c r="D707" s="41">
        <v>0.36363636363636365</v>
      </c>
      <c r="E707" s="41">
        <v>0.18181818181818182</v>
      </c>
      <c r="F707" s="41">
        <v>0.45454545454545453</v>
      </c>
      <c r="G707" s="46">
        <v>0.18181818181818182</v>
      </c>
      <c r="H707" s="16">
        <v>4</v>
      </c>
      <c r="I707" s="16">
        <v>2</v>
      </c>
      <c r="J707" s="16">
        <v>5</v>
      </c>
      <c r="K707" s="16">
        <v>11</v>
      </c>
      <c r="L707" s="18"/>
    </row>
    <row r="708" spans="1:12" ht="43.5" customHeight="1">
      <c r="A708" s="43">
        <v>4</v>
      </c>
      <c r="B708" s="14" t="s">
        <v>300</v>
      </c>
      <c r="C708" s="40">
        <v>5.43</v>
      </c>
      <c r="D708" s="41">
        <v>0.14285714285714285</v>
      </c>
      <c r="E708" s="41">
        <v>0.5714285714285714</v>
      </c>
      <c r="F708" s="41">
        <v>0.2857142857142857</v>
      </c>
      <c r="G708" s="46">
        <v>0.2857142857142857</v>
      </c>
      <c r="H708" s="16">
        <v>1</v>
      </c>
      <c r="I708" s="16">
        <v>4</v>
      </c>
      <c r="J708" s="16">
        <v>2</v>
      </c>
      <c r="K708" s="16">
        <v>7</v>
      </c>
      <c r="L708" s="18"/>
    </row>
    <row r="709" spans="1:12" ht="43.5" customHeight="1">
      <c r="A709" s="43">
        <v>5</v>
      </c>
      <c r="B709" s="14" t="s">
        <v>249</v>
      </c>
      <c r="C709" s="40">
        <v>5.43</v>
      </c>
      <c r="D709" s="41">
        <v>0.21428571428571427</v>
      </c>
      <c r="E709" s="41">
        <v>0.42857142857142855</v>
      </c>
      <c r="F709" s="41">
        <v>0.35714285714285715</v>
      </c>
      <c r="G709" s="46">
        <v>0.21428571428571427</v>
      </c>
      <c r="H709" s="16">
        <v>3</v>
      </c>
      <c r="I709" s="16">
        <v>6</v>
      </c>
      <c r="J709" s="16">
        <v>5</v>
      </c>
      <c r="K709" s="16">
        <v>14</v>
      </c>
      <c r="L709" s="18"/>
    </row>
    <row r="710" spans="1:12" ht="43.5" customHeight="1">
      <c r="A710" s="43">
        <v>6</v>
      </c>
      <c r="B710" s="14" t="s">
        <v>270</v>
      </c>
      <c r="C710" s="40">
        <v>5.38</v>
      </c>
      <c r="D710" s="41">
        <v>0.23076923076923078</v>
      </c>
      <c r="E710" s="41">
        <v>0.38461538461538464</v>
      </c>
      <c r="F710" s="41">
        <v>0.38461538461538464</v>
      </c>
      <c r="G710" s="46">
        <v>0.21978021978021978</v>
      </c>
      <c r="H710" s="16">
        <v>4.2</v>
      </c>
      <c r="I710" s="16">
        <v>7</v>
      </c>
      <c r="J710" s="16">
        <v>7</v>
      </c>
      <c r="K710" s="16">
        <v>18.2</v>
      </c>
      <c r="L710" s="18"/>
    </row>
    <row r="711" spans="1:12" ht="43.5" customHeight="1">
      <c r="A711" s="43">
        <v>7</v>
      </c>
      <c r="B711" s="14" t="s">
        <v>168</v>
      </c>
      <c r="C711" s="40">
        <v>5.38</v>
      </c>
      <c r="D711" s="41">
        <v>0.11926947446887814</v>
      </c>
      <c r="E711" s="41">
        <v>0.6075288855758479</v>
      </c>
      <c r="F711" s="41">
        <v>0.273201639955274</v>
      </c>
      <c r="G711" s="46">
        <v>0.2236302646291465</v>
      </c>
      <c r="H711" s="16">
        <v>3.2</v>
      </c>
      <c r="I711" s="16">
        <v>16.299999999999997</v>
      </c>
      <c r="J711" s="16">
        <v>7.33</v>
      </c>
      <c r="K711" s="16">
        <v>26.829999999999995</v>
      </c>
      <c r="L711" s="18"/>
    </row>
    <row r="712" spans="1:12" ht="50.25" customHeight="1">
      <c r="A712" s="43">
        <v>8</v>
      </c>
      <c r="B712" s="14" t="s">
        <v>271</v>
      </c>
      <c r="C712" s="40">
        <v>5.06</v>
      </c>
      <c r="D712" s="41">
        <v>0.1276324186343331</v>
      </c>
      <c r="E712" s="41">
        <v>0.5105296745373324</v>
      </c>
      <c r="F712" s="41">
        <v>0.3618379068283344</v>
      </c>
      <c r="G712" s="46">
        <v>0.3190810465858328</v>
      </c>
      <c r="H712" s="16">
        <v>2</v>
      </c>
      <c r="I712" s="16">
        <v>8</v>
      </c>
      <c r="J712" s="16">
        <v>5.67</v>
      </c>
      <c r="K712" s="16">
        <v>15.67</v>
      </c>
      <c r="L712" s="18"/>
    </row>
    <row r="713" spans="1:12" ht="43.5" customHeight="1">
      <c r="A713" s="43">
        <v>9</v>
      </c>
      <c r="B713" s="14" t="s">
        <v>260</v>
      </c>
      <c r="C713" s="40">
        <v>5</v>
      </c>
      <c r="D713" s="41">
        <v>0.14084507042253522</v>
      </c>
      <c r="E713" s="41">
        <v>0.4694835680751174</v>
      </c>
      <c r="F713" s="41">
        <v>0.38967136150234744</v>
      </c>
      <c r="G713" s="46">
        <v>0.06572769953051645</v>
      </c>
      <c r="H713" s="16">
        <v>3</v>
      </c>
      <c r="I713" s="16">
        <v>10</v>
      </c>
      <c r="J713" s="16">
        <v>8.3</v>
      </c>
      <c r="K713" s="16">
        <v>21.3</v>
      </c>
      <c r="L713" s="18"/>
    </row>
    <row r="714" spans="1:12" ht="43.5" customHeight="1">
      <c r="A714" s="43">
        <v>10</v>
      </c>
      <c r="B714" s="14" t="s">
        <v>251</v>
      </c>
      <c r="C714" s="40">
        <v>4.91</v>
      </c>
      <c r="D714" s="41">
        <v>0.2727272727272727</v>
      </c>
      <c r="E714" s="41">
        <v>0.18181818181818182</v>
      </c>
      <c r="F714" s="41">
        <v>0.5454545454545454</v>
      </c>
      <c r="G714" s="46">
        <v>0.09090909090909091</v>
      </c>
      <c r="H714" s="16">
        <v>3</v>
      </c>
      <c r="I714" s="16">
        <v>2</v>
      </c>
      <c r="J714" s="16">
        <v>6</v>
      </c>
      <c r="K714" s="16">
        <v>11</v>
      </c>
      <c r="L714" s="18"/>
    </row>
    <row r="715" spans="1:12" ht="51.75" customHeight="1">
      <c r="A715" s="43">
        <v>11</v>
      </c>
      <c r="B715" s="14" t="s">
        <v>256</v>
      </c>
      <c r="C715" s="40">
        <v>4.89</v>
      </c>
      <c r="D715" s="41">
        <v>0.1433389544688027</v>
      </c>
      <c r="E715" s="41">
        <v>0.43507588532883645</v>
      </c>
      <c r="F715" s="41">
        <v>0.4215851602023609</v>
      </c>
      <c r="G715" s="46">
        <v>0.25295109612141653</v>
      </c>
      <c r="H715" s="16">
        <v>4.25</v>
      </c>
      <c r="I715" s="16">
        <v>12.9</v>
      </c>
      <c r="J715" s="16">
        <v>12.5</v>
      </c>
      <c r="K715" s="16">
        <v>29.65</v>
      </c>
      <c r="L715" s="18"/>
    </row>
    <row r="716" spans="1:12" ht="43.5" customHeight="1">
      <c r="A716" s="43">
        <v>12</v>
      </c>
      <c r="B716" s="14" t="s">
        <v>257</v>
      </c>
      <c r="C716" s="40">
        <v>4.92</v>
      </c>
      <c r="D716" s="41">
        <v>0.18253726802555523</v>
      </c>
      <c r="E716" s="41">
        <v>0.36507453605111045</v>
      </c>
      <c r="F716" s="41">
        <v>0.45238819592333435</v>
      </c>
      <c r="G716" s="46">
        <v>0.3550349863097049</v>
      </c>
      <c r="H716" s="16">
        <v>6</v>
      </c>
      <c r="I716" s="16">
        <v>12</v>
      </c>
      <c r="J716" s="16">
        <v>14.87</v>
      </c>
      <c r="K716" s="16">
        <v>32.87</v>
      </c>
      <c r="L716" s="18"/>
    </row>
    <row r="717" spans="1:12" ht="43.5" customHeight="1">
      <c r="A717" s="43">
        <v>13</v>
      </c>
      <c r="B717" s="14" t="s">
        <v>302</v>
      </c>
      <c r="C717" s="40">
        <v>4.67</v>
      </c>
      <c r="D717" s="41">
        <v>0</v>
      </c>
      <c r="E717" s="41">
        <v>0.6666666666666666</v>
      </c>
      <c r="F717" s="41">
        <v>0.3333333333333333</v>
      </c>
      <c r="G717" s="46">
        <v>0</v>
      </c>
      <c r="H717" s="16">
        <v>0</v>
      </c>
      <c r="I717" s="16">
        <v>6</v>
      </c>
      <c r="J717" s="16">
        <v>3</v>
      </c>
      <c r="K717" s="16">
        <v>9</v>
      </c>
      <c r="L717" s="18"/>
    </row>
    <row r="718" spans="1:12" ht="50.25" customHeight="1">
      <c r="A718" s="43">
        <v>14</v>
      </c>
      <c r="B718" s="14" t="s">
        <v>261</v>
      </c>
      <c r="C718" s="40">
        <v>4.59</v>
      </c>
      <c r="D718" s="41">
        <v>0.08097165991902834</v>
      </c>
      <c r="E718" s="41">
        <v>0.4858299595141701</v>
      </c>
      <c r="F718" s="41">
        <v>0.4331983805668016</v>
      </c>
      <c r="G718" s="46">
        <v>0.2672064777327935</v>
      </c>
      <c r="H718" s="16">
        <v>2</v>
      </c>
      <c r="I718" s="16">
        <v>12</v>
      </c>
      <c r="J718" s="16">
        <v>10.7</v>
      </c>
      <c r="K718" s="16">
        <v>24.7</v>
      </c>
      <c r="L718" s="18"/>
    </row>
    <row r="719" spans="1:12" ht="43.5" customHeight="1">
      <c r="A719" s="43">
        <v>15</v>
      </c>
      <c r="B719" s="14" t="s">
        <v>253</v>
      </c>
      <c r="C719" s="40">
        <v>4.4</v>
      </c>
      <c r="D719" s="41">
        <v>0.049140049140049144</v>
      </c>
      <c r="E719" s="41">
        <v>0.5012285012285013</v>
      </c>
      <c r="F719" s="41">
        <v>0.44963144963144963</v>
      </c>
      <c r="G719" s="46">
        <v>0.12039312039312039</v>
      </c>
      <c r="H719" s="16">
        <v>1</v>
      </c>
      <c r="I719" s="16">
        <v>10.2</v>
      </c>
      <c r="J719" s="16">
        <v>9.149999999999999</v>
      </c>
      <c r="K719" s="16">
        <v>20.349999999999998</v>
      </c>
      <c r="L719" s="18"/>
    </row>
    <row r="720" spans="1:12" ht="43.5" customHeight="1">
      <c r="A720" s="43">
        <v>16</v>
      </c>
      <c r="B720" s="14" t="s">
        <v>166</v>
      </c>
      <c r="C720" s="40">
        <v>4.28</v>
      </c>
      <c r="D720" s="41">
        <v>0.02531645569620253</v>
      </c>
      <c r="E720" s="41">
        <v>0.5189873417721519</v>
      </c>
      <c r="F720" s="41">
        <v>0.45569620253164556</v>
      </c>
      <c r="G720" s="46">
        <v>0.3037974683544304</v>
      </c>
      <c r="H720" s="16">
        <v>1</v>
      </c>
      <c r="I720" s="16">
        <v>20.5</v>
      </c>
      <c r="J720" s="16">
        <v>18</v>
      </c>
      <c r="K720" s="16">
        <v>39.5</v>
      </c>
      <c r="L720" s="18"/>
    </row>
    <row r="721" spans="1:12" ht="43.5" customHeight="1">
      <c r="A721" s="43">
        <v>17</v>
      </c>
      <c r="B721" s="14" t="s">
        <v>247</v>
      </c>
      <c r="C721" s="40">
        <v>4.18</v>
      </c>
      <c r="D721" s="41">
        <v>0</v>
      </c>
      <c r="E721" s="41">
        <v>0.5454545454545454</v>
      </c>
      <c r="F721" s="41">
        <v>0.45454545454545453</v>
      </c>
      <c r="G721" s="46">
        <v>0</v>
      </c>
      <c r="H721" s="16">
        <v>0</v>
      </c>
      <c r="I721" s="16">
        <v>6</v>
      </c>
      <c r="J721" s="16">
        <v>5</v>
      </c>
      <c r="K721" s="16">
        <v>11</v>
      </c>
      <c r="L721" s="18"/>
    </row>
    <row r="722" spans="1:12" ht="50.25" customHeight="1">
      <c r="A722" s="43">
        <v>18</v>
      </c>
      <c r="B722" s="14" t="s">
        <v>272</v>
      </c>
      <c r="C722" s="40">
        <v>4.24</v>
      </c>
      <c r="D722" s="41">
        <v>0.058823529411764705</v>
      </c>
      <c r="E722" s="41">
        <v>0.4411764705882353</v>
      </c>
      <c r="F722" s="41">
        <v>0.5</v>
      </c>
      <c r="G722" s="46">
        <v>0.29411764705882354</v>
      </c>
      <c r="H722" s="16">
        <v>2</v>
      </c>
      <c r="I722" s="16">
        <v>15</v>
      </c>
      <c r="J722" s="16">
        <v>17</v>
      </c>
      <c r="K722" s="16">
        <v>34</v>
      </c>
      <c r="L722" s="18"/>
    </row>
    <row r="723" spans="1:12" ht="50.25" customHeight="1">
      <c r="A723" s="43">
        <v>19</v>
      </c>
      <c r="B723" s="14" t="s">
        <v>264</v>
      </c>
      <c r="C723" s="40">
        <v>4.17</v>
      </c>
      <c r="D723" s="41">
        <v>0.041666666666666664</v>
      </c>
      <c r="E723" s="41">
        <v>0.4583333333333333</v>
      </c>
      <c r="F723" s="41">
        <v>0.5</v>
      </c>
      <c r="G723" s="46">
        <v>0.25</v>
      </c>
      <c r="H723" s="16">
        <v>1</v>
      </c>
      <c r="I723" s="16">
        <v>11</v>
      </c>
      <c r="J723" s="16">
        <v>12</v>
      </c>
      <c r="K723" s="16">
        <v>24</v>
      </c>
      <c r="L723" s="18"/>
    </row>
    <row r="724" spans="1:12" ht="43.5" customHeight="1">
      <c r="A724" s="43">
        <v>20</v>
      </c>
      <c r="B724" s="14" t="s">
        <v>248</v>
      </c>
      <c r="C724" s="40">
        <v>4</v>
      </c>
      <c r="D724" s="41">
        <v>0.0625</v>
      </c>
      <c r="E724" s="41">
        <v>0.375</v>
      </c>
      <c r="F724" s="41">
        <v>0.5625</v>
      </c>
      <c r="G724" s="46">
        <v>0.4375</v>
      </c>
      <c r="H724" s="16">
        <v>1</v>
      </c>
      <c r="I724" s="16">
        <v>6</v>
      </c>
      <c r="J724" s="16">
        <v>9</v>
      </c>
      <c r="K724" s="16">
        <v>16</v>
      </c>
      <c r="L724" s="18"/>
    </row>
    <row r="725" spans="1:12" ht="43.5" customHeight="1">
      <c r="A725" s="43">
        <v>21</v>
      </c>
      <c r="B725" s="14" t="s">
        <v>14</v>
      </c>
      <c r="C725" s="40">
        <v>3.94</v>
      </c>
      <c r="D725" s="41">
        <v>0.037243947858472994</v>
      </c>
      <c r="E725" s="41">
        <v>0.40968342644320294</v>
      </c>
      <c r="F725" s="41">
        <v>0.5530726256983239</v>
      </c>
      <c r="G725" s="46">
        <v>0.14897579143389197</v>
      </c>
      <c r="H725" s="16">
        <v>1</v>
      </c>
      <c r="I725" s="16">
        <v>11</v>
      </c>
      <c r="J725" s="16">
        <v>14.85</v>
      </c>
      <c r="K725" s="16">
        <v>26.85</v>
      </c>
      <c r="L725" s="18"/>
    </row>
    <row r="726" spans="1:12" ht="50.25" customHeight="1">
      <c r="A726" s="43">
        <v>22</v>
      </c>
      <c r="B726" s="14" t="s">
        <v>299</v>
      </c>
      <c r="C726" s="40">
        <v>3.78</v>
      </c>
      <c r="D726" s="41">
        <v>0</v>
      </c>
      <c r="E726" s="41">
        <v>0.4444444444444444</v>
      </c>
      <c r="F726" s="41">
        <v>0.5555555555555556</v>
      </c>
      <c r="G726" s="46">
        <v>0.3333333333333333</v>
      </c>
      <c r="H726" s="16">
        <v>0</v>
      </c>
      <c r="I726" s="16">
        <v>4</v>
      </c>
      <c r="J726" s="16">
        <v>5</v>
      </c>
      <c r="K726" s="16">
        <v>9</v>
      </c>
      <c r="L726" s="18"/>
    </row>
    <row r="727" spans="1:12" ht="43.5" customHeight="1">
      <c r="A727" s="43">
        <v>23</v>
      </c>
      <c r="B727" s="14" t="s">
        <v>267</v>
      </c>
      <c r="C727" s="40">
        <v>3.78</v>
      </c>
      <c r="D727" s="41">
        <v>0.1111111111111111</v>
      </c>
      <c r="E727" s="41">
        <v>0.2222222222222222</v>
      </c>
      <c r="F727" s="41">
        <v>0.6666666666666666</v>
      </c>
      <c r="G727" s="46">
        <v>0.3333333333333333</v>
      </c>
      <c r="H727" s="16">
        <v>1</v>
      </c>
      <c r="I727" s="16">
        <v>2</v>
      </c>
      <c r="J727" s="16">
        <v>6</v>
      </c>
      <c r="K727" s="16">
        <v>9</v>
      </c>
      <c r="L727" s="18"/>
    </row>
    <row r="728" spans="1:12" ht="43.5" customHeight="1">
      <c r="A728" s="43">
        <v>24</v>
      </c>
      <c r="B728" s="14" t="s">
        <v>268</v>
      </c>
      <c r="C728" s="40">
        <v>3.83</v>
      </c>
      <c r="D728" s="41">
        <v>0.041666666666666664</v>
      </c>
      <c r="E728" s="41">
        <v>0.375</v>
      </c>
      <c r="F728" s="41">
        <v>0.5833333333333334</v>
      </c>
      <c r="G728" s="46">
        <v>0.375</v>
      </c>
      <c r="H728" s="16">
        <v>1</v>
      </c>
      <c r="I728" s="16">
        <v>9</v>
      </c>
      <c r="J728" s="16">
        <v>14</v>
      </c>
      <c r="K728" s="16">
        <v>24</v>
      </c>
      <c r="L728" s="18"/>
    </row>
    <row r="729" spans="1:12" ht="50.25" customHeight="1">
      <c r="A729" s="43">
        <v>25</v>
      </c>
      <c r="B729" s="14" t="s">
        <v>262</v>
      </c>
      <c r="C729" s="40">
        <v>3.82</v>
      </c>
      <c r="D729" s="41">
        <v>0.17709563164108622</v>
      </c>
      <c r="E729" s="41">
        <v>0.10035419126328218</v>
      </c>
      <c r="F729" s="41">
        <v>0.7225501770956317</v>
      </c>
      <c r="G729" s="46">
        <v>0.2502951593860685</v>
      </c>
      <c r="H729" s="16">
        <v>3</v>
      </c>
      <c r="I729" s="16">
        <v>1.7</v>
      </c>
      <c r="J729" s="16">
        <v>12.24</v>
      </c>
      <c r="K729" s="16">
        <v>16.939999999999998</v>
      </c>
      <c r="L729" s="18"/>
    </row>
    <row r="730" spans="1:12" ht="50.25" customHeight="1">
      <c r="A730" s="43">
        <v>26</v>
      </c>
      <c r="B730" s="14" t="s">
        <v>301</v>
      </c>
      <c r="C730" s="40">
        <v>3.71</v>
      </c>
      <c r="D730" s="41">
        <v>0</v>
      </c>
      <c r="E730" s="41">
        <v>0.42857142857142855</v>
      </c>
      <c r="F730" s="41">
        <v>0.5714285714285714</v>
      </c>
      <c r="G730" s="46">
        <v>0.2857142857142857</v>
      </c>
      <c r="H730" s="16">
        <v>0</v>
      </c>
      <c r="I730" s="16">
        <v>3</v>
      </c>
      <c r="J730" s="16">
        <v>4</v>
      </c>
      <c r="K730" s="16">
        <v>7</v>
      </c>
      <c r="L730" s="18"/>
    </row>
    <row r="731" spans="1:12" ht="50.25" customHeight="1">
      <c r="A731" s="43">
        <v>27</v>
      </c>
      <c r="B731" s="14" t="s">
        <v>265</v>
      </c>
      <c r="C731" s="40">
        <v>3.29</v>
      </c>
      <c r="D731" s="41">
        <v>0.02512562814070352</v>
      </c>
      <c r="E731" s="41">
        <v>0.27135678391959805</v>
      </c>
      <c r="F731" s="41">
        <v>0.7035175879396985</v>
      </c>
      <c r="G731" s="46">
        <v>0.10050251256281408</v>
      </c>
      <c r="H731" s="16">
        <v>0.25</v>
      </c>
      <c r="I731" s="16">
        <v>2.7</v>
      </c>
      <c r="J731" s="16">
        <v>7</v>
      </c>
      <c r="K731" s="16">
        <v>9.95</v>
      </c>
      <c r="L731" s="18"/>
    </row>
    <row r="732" spans="1:12" ht="43.5" customHeight="1">
      <c r="A732" s="43">
        <v>28</v>
      </c>
      <c r="B732" s="14" t="s">
        <v>133</v>
      </c>
      <c r="C732" s="40">
        <v>3.08</v>
      </c>
      <c r="D732" s="41">
        <v>0</v>
      </c>
      <c r="E732" s="41">
        <v>0.2710027100271003</v>
      </c>
      <c r="F732" s="41">
        <v>0.7289972899728997</v>
      </c>
      <c r="G732" s="46">
        <v>0.2845528455284553</v>
      </c>
      <c r="H732" s="16">
        <v>0</v>
      </c>
      <c r="I732" s="16">
        <v>5</v>
      </c>
      <c r="J732" s="16">
        <v>13.45</v>
      </c>
      <c r="K732" s="16">
        <v>18.45</v>
      </c>
      <c r="L732" s="18"/>
    </row>
    <row r="733" spans="1:12" ht="50.25" customHeight="1">
      <c r="A733" s="43">
        <v>29</v>
      </c>
      <c r="B733" s="14" t="s">
        <v>405</v>
      </c>
      <c r="C733" s="40">
        <v>2.75</v>
      </c>
      <c r="D733" s="41">
        <v>0</v>
      </c>
      <c r="E733" s="41">
        <v>0.1869918699186992</v>
      </c>
      <c r="F733" s="41">
        <v>0.8130081300813008</v>
      </c>
      <c r="G733" s="46">
        <v>0.3048780487804878</v>
      </c>
      <c r="H733" s="16">
        <v>0</v>
      </c>
      <c r="I733" s="16">
        <v>3.68</v>
      </c>
      <c r="J733" s="16">
        <v>16</v>
      </c>
      <c r="K733" s="16">
        <v>19.68</v>
      </c>
      <c r="L733" s="18"/>
    </row>
    <row r="734" spans="1:12" ht="50.25" customHeight="1">
      <c r="A734" s="43">
        <v>30</v>
      </c>
      <c r="B734" s="14" t="s">
        <v>269</v>
      </c>
      <c r="C734" s="40">
        <v>2.53</v>
      </c>
      <c r="D734" s="41">
        <v>0</v>
      </c>
      <c r="E734" s="41">
        <v>0.13333333333333333</v>
      </c>
      <c r="F734" s="41">
        <v>0.8666666666666667</v>
      </c>
      <c r="G734" s="46">
        <v>0.13333333333333333</v>
      </c>
      <c r="H734" s="16">
        <v>0</v>
      </c>
      <c r="I734" s="16">
        <v>1</v>
      </c>
      <c r="J734" s="16">
        <v>6.5</v>
      </c>
      <c r="K734" s="16">
        <v>7.5</v>
      </c>
      <c r="L734" s="18"/>
    </row>
    <row r="735" spans="1:12" ht="43.5" customHeight="1">
      <c r="A735" s="43"/>
      <c r="B735" s="14" t="s">
        <v>40</v>
      </c>
      <c r="C735" s="40">
        <v>4.77</v>
      </c>
      <c r="D735" s="41">
        <v>0.1366248137901681</v>
      </c>
      <c r="E735" s="41">
        <v>0.41987656948286867</v>
      </c>
      <c r="F735" s="41">
        <v>0.44349861672696317</v>
      </c>
      <c r="G735" s="46">
        <v>0.21281123643328367</v>
      </c>
      <c r="H735" s="16">
        <v>6.42</v>
      </c>
      <c r="I735" s="16">
        <v>19.73</v>
      </c>
      <c r="J735" s="16">
        <v>20.84</v>
      </c>
      <c r="K735" s="16">
        <v>46.99</v>
      </c>
      <c r="L735" s="18"/>
    </row>
    <row r="736" spans="1:12" ht="54.75" customHeight="1">
      <c r="A736" s="54"/>
      <c r="B736" s="58" t="s">
        <v>305</v>
      </c>
      <c r="C736" s="55">
        <v>4.53</v>
      </c>
      <c r="D736" s="56">
        <v>0.10662790503399998</v>
      </c>
      <c r="E736" s="56">
        <v>0.41971162681904</v>
      </c>
      <c r="F736" s="56">
        <v>0.47366046814696</v>
      </c>
      <c r="G736" s="56">
        <v>0.24127445574992065</v>
      </c>
      <c r="H736" s="57">
        <v>63.82000000000001</v>
      </c>
      <c r="I736" s="57">
        <v>251.21</v>
      </c>
      <c r="J736" s="57">
        <v>283.49999999999994</v>
      </c>
      <c r="K736" s="57">
        <v>598.53</v>
      </c>
      <c r="L736" s="20"/>
    </row>
    <row r="737" spans="2:12" ht="43.5" customHeight="1">
      <c r="B737" s="2"/>
      <c r="C737" s="3"/>
      <c r="D737" s="3"/>
      <c r="E737" s="4"/>
      <c r="F737" s="3"/>
      <c r="G737" s="4"/>
      <c r="H737" s="4"/>
      <c r="I737" s="5"/>
      <c r="J737" s="4"/>
      <c r="K737" s="4"/>
      <c r="L737" s="5"/>
    </row>
    <row r="738" spans="1:12" ht="43.5" customHeight="1">
      <c r="A738" s="47" t="s">
        <v>406</v>
      </c>
      <c r="B738" s="48"/>
      <c r="C738" s="49"/>
      <c r="D738" s="49"/>
      <c r="E738" s="50"/>
      <c r="F738" s="49"/>
      <c r="G738" s="50"/>
      <c r="H738" s="50"/>
      <c r="I738" s="51"/>
      <c r="J738" s="50"/>
      <c r="K738" s="50"/>
      <c r="L738" s="5"/>
    </row>
    <row r="739" spans="1:12" ht="12" customHeight="1">
      <c r="A739" s="52"/>
      <c r="B739" s="48"/>
      <c r="C739" s="49"/>
      <c r="D739" s="49"/>
      <c r="E739" s="50"/>
      <c r="F739" s="49"/>
      <c r="G739" s="50"/>
      <c r="H739" s="50"/>
      <c r="I739" s="51"/>
      <c r="J739" s="50"/>
      <c r="K739" s="50"/>
      <c r="L739" s="5"/>
    </row>
    <row r="740" spans="1:12" ht="91.5" customHeight="1">
      <c r="A740" s="53"/>
      <c r="B740" s="63" t="s">
        <v>306</v>
      </c>
      <c r="C740" s="61" t="s">
        <v>315</v>
      </c>
      <c r="D740" s="62" t="s">
        <v>316</v>
      </c>
      <c r="E740" s="62" t="s">
        <v>317</v>
      </c>
      <c r="F740" s="62" t="s">
        <v>318</v>
      </c>
      <c r="G740" s="61" t="s">
        <v>319</v>
      </c>
      <c r="H740" s="61" t="s">
        <v>320</v>
      </c>
      <c r="I740" s="61" t="s">
        <v>321</v>
      </c>
      <c r="J740" s="61" t="s">
        <v>322</v>
      </c>
      <c r="K740" s="61" t="s">
        <v>323</v>
      </c>
      <c r="L740" s="5"/>
    </row>
    <row r="741" spans="1:12" ht="50.25" customHeight="1">
      <c r="A741" s="43">
        <v>1</v>
      </c>
      <c r="B741" s="14" t="s">
        <v>252</v>
      </c>
      <c r="C741" s="40">
        <v>6</v>
      </c>
      <c r="D741" s="41">
        <v>0.25</v>
      </c>
      <c r="E741" s="41">
        <v>0.5</v>
      </c>
      <c r="F741" s="41">
        <v>0.25</v>
      </c>
      <c r="G741" s="59" t="s">
        <v>304</v>
      </c>
      <c r="H741" s="16">
        <v>3</v>
      </c>
      <c r="I741" s="16">
        <v>6</v>
      </c>
      <c r="J741" s="16">
        <v>3</v>
      </c>
      <c r="K741" s="16">
        <v>12</v>
      </c>
      <c r="L741" s="4"/>
    </row>
    <row r="742" spans="1:12" ht="43.5" customHeight="1">
      <c r="A742" s="43">
        <v>2</v>
      </c>
      <c r="B742" s="14" t="s">
        <v>250</v>
      </c>
      <c r="C742" s="40">
        <v>5.64</v>
      </c>
      <c r="D742" s="41">
        <v>0.36363636363636365</v>
      </c>
      <c r="E742" s="41">
        <v>0.18181818181818182</v>
      </c>
      <c r="F742" s="41">
        <v>0.45454545454545453</v>
      </c>
      <c r="G742" s="59" t="s">
        <v>304</v>
      </c>
      <c r="H742" s="16">
        <v>4</v>
      </c>
      <c r="I742" s="16">
        <v>2</v>
      </c>
      <c r="J742" s="16">
        <v>5</v>
      </c>
      <c r="K742" s="16">
        <v>11</v>
      </c>
      <c r="L742" s="4"/>
    </row>
    <row r="743" spans="1:12" ht="43.5" customHeight="1">
      <c r="A743" s="43">
        <v>3</v>
      </c>
      <c r="B743" s="14" t="s">
        <v>263</v>
      </c>
      <c r="C743" s="40">
        <v>5.28</v>
      </c>
      <c r="D743" s="41">
        <v>0.12295081967213116</v>
      </c>
      <c r="E743" s="41">
        <v>0.5737704918032788</v>
      </c>
      <c r="F743" s="41">
        <v>0.3032786885245902</v>
      </c>
      <c r="G743" s="59" t="s">
        <v>304</v>
      </c>
      <c r="H743" s="16">
        <v>3</v>
      </c>
      <c r="I743" s="16">
        <v>14</v>
      </c>
      <c r="J743" s="16">
        <v>7.4</v>
      </c>
      <c r="K743" s="16">
        <v>24.4</v>
      </c>
      <c r="L743" s="4"/>
    </row>
    <row r="744" spans="1:12" ht="43.5" customHeight="1">
      <c r="A744" s="43">
        <v>4</v>
      </c>
      <c r="B744" s="14" t="s">
        <v>251</v>
      </c>
      <c r="C744" s="40">
        <v>5.2</v>
      </c>
      <c r="D744" s="41">
        <v>0.2</v>
      </c>
      <c r="E744" s="41">
        <v>0.4</v>
      </c>
      <c r="F744" s="41">
        <v>0.4</v>
      </c>
      <c r="G744" s="59" t="s">
        <v>304</v>
      </c>
      <c r="H744" s="16">
        <v>2</v>
      </c>
      <c r="I744" s="16">
        <v>4</v>
      </c>
      <c r="J744" s="16">
        <v>4</v>
      </c>
      <c r="K744" s="16">
        <v>10</v>
      </c>
      <c r="L744" s="4"/>
    </row>
    <row r="745" spans="1:12" ht="50.25" customHeight="1">
      <c r="A745" s="43">
        <v>5</v>
      </c>
      <c r="B745" s="14" t="s">
        <v>261</v>
      </c>
      <c r="C745" s="40">
        <v>5.18</v>
      </c>
      <c r="D745" s="41">
        <v>0.15321756894790603</v>
      </c>
      <c r="E745" s="41">
        <v>0.4892747701736466</v>
      </c>
      <c r="F745" s="41">
        <v>0.35750766087844743</v>
      </c>
      <c r="G745" s="59" t="s">
        <v>304</v>
      </c>
      <c r="H745" s="16">
        <v>3</v>
      </c>
      <c r="I745" s="16">
        <v>9.58</v>
      </c>
      <c r="J745" s="16">
        <v>7</v>
      </c>
      <c r="K745" s="16">
        <v>19.58</v>
      </c>
      <c r="L745" s="4"/>
    </row>
    <row r="746" spans="1:12" ht="43.5" customHeight="1">
      <c r="A746" s="43">
        <v>6</v>
      </c>
      <c r="B746" s="14" t="s">
        <v>186</v>
      </c>
      <c r="C746" s="40">
        <v>4.99</v>
      </c>
      <c r="D746" s="41">
        <v>0.11811023622047245</v>
      </c>
      <c r="E746" s="41">
        <v>0.5118110236220472</v>
      </c>
      <c r="F746" s="41">
        <v>0.3700787401574803</v>
      </c>
      <c r="G746" s="59" t="s">
        <v>304</v>
      </c>
      <c r="H746" s="16">
        <v>1.5</v>
      </c>
      <c r="I746" s="16">
        <v>6.5</v>
      </c>
      <c r="J746" s="16">
        <v>4.7</v>
      </c>
      <c r="K746" s="16">
        <v>12.7</v>
      </c>
      <c r="L746" s="4"/>
    </row>
    <row r="747" spans="1:12" ht="43.5" customHeight="1">
      <c r="A747" s="43">
        <v>7</v>
      </c>
      <c r="B747" s="14" t="s">
        <v>249</v>
      </c>
      <c r="C747" s="40">
        <v>4.91</v>
      </c>
      <c r="D747" s="41">
        <v>0</v>
      </c>
      <c r="E747" s="41">
        <v>0.7272727272727273</v>
      </c>
      <c r="F747" s="41">
        <v>0.2727272727272727</v>
      </c>
      <c r="G747" s="59" t="s">
        <v>304</v>
      </c>
      <c r="H747" s="16">
        <v>0</v>
      </c>
      <c r="I747" s="16">
        <v>8</v>
      </c>
      <c r="J747" s="16">
        <v>3</v>
      </c>
      <c r="K747" s="16">
        <v>11</v>
      </c>
      <c r="L747" s="4"/>
    </row>
    <row r="748" spans="1:12" ht="43.5" customHeight="1">
      <c r="A748" s="43">
        <v>8</v>
      </c>
      <c r="B748" s="14" t="s">
        <v>253</v>
      </c>
      <c r="C748" s="40">
        <v>4.75</v>
      </c>
      <c r="D748" s="41">
        <v>0.0625</v>
      </c>
      <c r="E748" s="41">
        <v>0.5625</v>
      </c>
      <c r="F748" s="41">
        <v>0.375</v>
      </c>
      <c r="G748" s="59" t="s">
        <v>304</v>
      </c>
      <c r="H748" s="16">
        <v>1</v>
      </c>
      <c r="I748" s="16">
        <v>9</v>
      </c>
      <c r="J748" s="16">
        <v>6</v>
      </c>
      <c r="K748" s="16">
        <v>16</v>
      </c>
      <c r="L748" s="4"/>
    </row>
    <row r="749" spans="1:12" ht="50.25" customHeight="1">
      <c r="A749" s="43">
        <v>9</v>
      </c>
      <c r="B749" s="14" t="s">
        <v>256</v>
      </c>
      <c r="C749" s="40">
        <v>4.81</v>
      </c>
      <c r="D749" s="41">
        <v>0.21907216494845363</v>
      </c>
      <c r="E749" s="41">
        <v>0.26546391752577325</v>
      </c>
      <c r="F749" s="41">
        <v>0.5154639175257733</v>
      </c>
      <c r="G749" s="59" t="s">
        <v>304</v>
      </c>
      <c r="H749" s="16">
        <v>4.25</v>
      </c>
      <c r="I749" s="16">
        <v>5.15</v>
      </c>
      <c r="J749" s="16">
        <v>10</v>
      </c>
      <c r="K749" s="16">
        <v>19.4</v>
      </c>
      <c r="L749" s="4"/>
    </row>
    <row r="750" spans="1:12" ht="43.5" customHeight="1">
      <c r="A750" s="43">
        <v>10</v>
      </c>
      <c r="B750" s="14" t="s">
        <v>257</v>
      </c>
      <c r="C750" s="40">
        <v>4.51</v>
      </c>
      <c r="D750" s="41">
        <v>0.06968641114982578</v>
      </c>
      <c r="E750" s="41">
        <v>0.4878048780487805</v>
      </c>
      <c r="F750" s="41">
        <v>0.4425087108013937</v>
      </c>
      <c r="G750" s="59" t="s">
        <v>304</v>
      </c>
      <c r="H750" s="16">
        <v>2</v>
      </c>
      <c r="I750" s="16">
        <v>14</v>
      </c>
      <c r="J750" s="16">
        <v>12.7</v>
      </c>
      <c r="K750" s="16">
        <v>28.7</v>
      </c>
      <c r="L750" s="4"/>
    </row>
    <row r="751" spans="1:12" ht="43.5" customHeight="1">
      <c r="A751" s="43">
        <v>11</v>
      </c>
      <c r="B751" s="14" t="s">
        <v>134</v>
      </c>
      <c r="C751" s="40">
        <v>4.46</v>
      </c>
      <c r="D751" s="41">
        <v>0.07692307692307693</v>
      </c>
      <c r="E751" s="41">
        <v>0.46153846153846156</v>
      </c>
      <c r="F751" s="41">
        <v>0.46153846153846156</v>
      </c>
      <c r="G751" s="59" t="s">
        <v>304</v>
      </c>
      <c r="H751" s="16">
        <v>1</v>
      </c>
      <c r="I751" s="16">
        <v>6</v>
      </c>
      <c r="J751" s="16">
        <v>6</v>
      </c>
      <c r="K751" s="16">
        <v>13</v>
      </c>
      <c r="L751" s="4"/>
    </row>
    <row r="752" spans="1:12" ht="50.25" customHeight="1">
      <c r="A752" s="43">
        <v>12</v>
      </c>
      <c r="B752" s="14" t="s">
        <v>254</v>
      </c>
      <c r="C752" s="40">
        <v>4.4</v>
      </c>
      <c r="D752" s="41">
        <v>0</v>
      </c>
      <c r="E752" s="41">
        <v>0.6</v>
      </c>
      <c r="F752" s="41">
        <v>0.4</v>
      </c>
      <c r="G752" s="59" t="s">
        <v>304</v>
      </c>
      <c r="H752" s="16">
        <v>0</v>
      </c>
      <c r="I752" s="16">
        <v>9</v>
      </c>
      <c r="J752" s="16">
        <v>6</v>
      </c>
      <c r="K752" s="16">
        <v>15</v>
      </c>
      <c r="L752" s="4"/>
    </row>
    <row r="753" spans="1:12" ht="43.5" customHeight="1">
      <c r="A753" s="43">
        <v>13</v>
      </c>
      <c r="B753" s="14" t="s">
        <v>260</v>
      </c>
      <c r="C753" s="40">
        <v>4.41</v>
      </c>
      <c r="D753" s="41">
        <v>0.14102564102564102</v>
      </c>
      <c r="E753" s="41">
        <v>0.3205128205128205</v>
      </c>
      <c r="F753" s="41">
        <v>0.5384615384615384</v>
      </c>
      <c r="G753" s="59" t="s">
        <v>304</v>
      </c>
      <c r="H753" s="16">
        <v>2.2</v>
      </c>
      <c r="I753" s="16">
        <v>5</v>
      </c>
      <c r="J753" s="16">
        <v>8.4</v>
      </c>
      <c r="K753" s="16">
        <v>15.600000000000001</v>
      </c>
      <c r="L753" s="4"/>
    </row>
    <row r="754" spans="1:12" ht="43.5" customHeight="1">
      <c r="A754" s="43">
        <v>14</v>
      </c>
      <c r="B754" s="14" t="s">
        <v>168</v>
      </c>
      <c r="C754" s="40">
        <v>4.44</v>
      </c>
      <c r="D754" s="41">
        <v>0.07815552950371239</v>
      </c>
      <c r="E754" s="41">
        <v>0.4533020711215318</v>
      </c>
      <c r="F754" s="41">
        <v>0.4685423993747558</v>
      </c>
      <c r="G754" s="59" t="s">
        <v>304</v>
      </c>
      <c r="H754" s="16">
        <v>2</v>
      </c>
      <c r="I754" s="16">
        <v>11.6</v>
      </c>
      <c r="J754" s="16">
        <v>11.99</v>
      </c>
      <c r="K754" s="16">
        <v>25.59</v>
      </c>
      <c r="L754" s="4"/>
    </row>
    <row r="755" spans="1:12" ht="43.5" customHeight="1">
      <c r="A755" s="43">
        <v>15</v>
      </c>
      <c r="B755" s="14" t="s">
        <v>258</v>
      </c>
      <c r="C755" s="40">
        <v>4.11</v>
      </c>
      <c r="D755" s="41">
        <v>0</v>
      </c>
      <c r="E755" s="41">
        <v>0.5263157894736842</v>
      </c>
      <c r="F755" s="41">
        <v>0.47368421052631576</v>
      </c>
      <c r="G755" s="59" t="s">
        <v>304</v>
      </c>
      <c r="H755" s="16">
        <v>0</v>
      </c>
      <c r="I755" s="16">
        <v>10</v>
      </c>
      <c r="J755" s="16">
        <v>9</v>
      </c>
      <c r="K755" s="16">
        <v>19</v>
      </c>
      <c r="L755" s="4"/>
    </row>
    <row r="756" spans="1:12" ht="50.25" customHeight="1">
      <c r="A756" s="43">
        <v>16</v>
      </c>
      <c r="B756" s="14" t="s">
        <v>262</v>
      </c>
      <c r="C756" s="40">
        <v>4.14</v>
      </c>
      <c r="D756" s="41">
        <v>0.13386880856760375</v>
      </c>
      <c r="E756" s="41">
        <v>0.2677376171352075</v>
      </c>
      <c r="F756" s="41">
        <v>0.5983935742971888</v>
      </c>
      <c r="G756" s="59" t="s">
        <v>304</v>
      </c>
      <c r="H756" s="16">
        <v>2</v>
      </c>
      <c r="I756" s="16">
        <v>4</v>
      </c>
      <c r="J756" s="16">
        <v>8.94</v>
      </c>
      <c r="K756" s="16">
        <v>14.94</v>
      </c>
      <c r="L756" s="4"/>
    </row>
    <row r="757" spans="1:12" ht="43.5" customHeight="1">
      <c r="A757" s="43">
        <v>17</v>
      </c>
      <c r="B757" s="14" t="s">
        <v>266</v>
      </c>
      <c r="C757" s="40">
        <v>4.12</v>
      </c>
      <c r="D757" s="41">
        <v>0.06925207756232687</v>
      </c>
      <c r="E757" s="41">
        <v>0.39058171745152354</v>
      </c>
      <c r="F757" s="41">
        <v>0.5401662049861496</v>
      </c>
      <c r="G757" s="59" t="s">
        <v>304</v>
      </c>
      <c r="H757" s="16">
        <v>2</v>
      </c>
      <c r="I757" s="16">
        <v>11.28</v>
      </c>
      <c r="J757" s="16">
        <v>15.6</v>
      </c>
      <c r="K757" s="16">
        <v>28.88</v>
      </c>
      <c r="L757" s="4"/>
    </row>
    <row r="758" spans="1:12" ht="43.5" customHeight="1">
      <c r="A758" s="43">
        <v>18</v>
      </c>
      <c r="B758" s="14" t="s">
        <v>248</v>
      </c>
      <c r="C758" s="40">
        <v>4</v>
      </c>
      <c r="D758" s="41">
        <v>0.07142857142857142</v>
      </c>
      <c r="E758" s="41">
        <v>0.35714285714285715</v>
      </c>
      <c r="F758" s="41">
        <v>0.5714285714285714</v>
      </c>
      <c r="G758" s="59" t="s">
        <v>304</v>
      </c>
      <c r="H758" s="16">
        <v>1</v>
      </c>
      <c r="I758" s="16">
        <v>5</v>
      </c>
      <c r="J758" s="16">
        <v>8</v>
      </c>
      <c r="K758" s="16">
        <v>14</v>
      </c>
      <c r="L758" s="4"/>
    </row>
    <row r="759" spans="1:12" ht="50.25" customHeight="1">
      <c r="A759" s="43">
        <v>19</v>
      </c>
      <c r="B759" s="14" t="s">
        <v>259</v>
      </c>
      <c r="C759" s="40">
        <v>3.95</v>
      </c>
      <c r="D759" s="41">
        <v>0.06795395469736354</v>
      </c>
      <c r="E759" s="41">
        <v>0.3527664314890457</v>
      </c>
      <c r="F759" s="41">
        <v>0.5792796138135908</v>
      </c>
      <c r="G759" s="59" t="s">
        <v>304</v>
      </c>
      <c r="H759" s="16">
        <v>1.83</v>
      </c>
      <c r="I759" s="16">
        <v>9.5</v>
      </c>
      <c r="J759" s="16">
        <v>15.6</v>
      </c>
      <c r="K759" s="16">
        <v>26.93</v>
      </c>
      <c r="L759" s="4"/>
    </row>
    <row r="760" spans="1:12" ht="43.5" customHeight="1">
      <c r="A760" s="43">
        <v>20</v>
      </c>
      <c r="B760" s="14" t="s">
        <v>166</v>
      </c>
      <c r="C760" s="40">
        <v>3.53</v>
      </c>
      <c r="D760" s="41">
        <v>0</v>
      </c>
      <c r="E760" s="41">
        <v>0.3836671802773498</v>
      </c>
      <c r="F760" s="41">
        <v>0.6163328197226502</v>
      </c>
      <c r="G760" s="59" t="s">
        <v>304</v>
      </c>
      <c r="H760" s="16">
        <v>0</v>
      </c>
      <c r="I760" s="16">
        <v>9.96</v>
      </c>
      <c r="J760" s="16">
        <v>16</v>
      </c>
      <c r="K760" s="16">
        <v>25.96</v>
      </c>
      <c r="L760" s="4"/>
    </row>
    <row r="761" spans="1:12" ht="50.25" customHeight="1">
      <c r="A761" s="43">
        <v>21</v>
      </c>
      <c r="B761" s="14" t="s">
        <v>265</v>
      </c>
      <c r="C761" s="40">
        <v>3.33</v>
      </c>
      <c r="D761" s="41">
        <v>0.02298850574712644</v>
      </c>
      <c r="E761" s="41">
        <v>0.2873563218390805</v>
      </c>
      <c r="F761" s="41">
        <v>0.6896551724137931</v>
      </c>
      <c r="G761" s="59" t="s">
        <v>304</v>
      </c>
      <c r="H761" s="16">
        <v>0.2</v>
      </c>
      <c r="I761" s="16">
        <v>2.5</v>
      </c>
      <c r="J761" s="16">
        <v>6</v>
      </c>
      <c r="K761" s="16">
        <v>8.7</v>
      </c>
      <c r="L761" s="4"/>
    </row>
    <row r="762" spans="1:12" ht="43.5" customHeight="1">
      <c r="A762" s="43">
        <v>22</v>
      </c>
      <c r="B762" s="14" t="s">
        <v>247</v>
      </c>
      <c r="C762" s="40">
        <v>3.2</v>
      </c>
      <c r="D762" s="41">
        <v>0</v>
      </c>
      <c r="E762" s="41">
        <v>0.3</v>
      </c>
      <c r="F762" s="41">
        <v>0.7</v>
      </c>
      <c r="G762" s="59" t="s">
        <v>304</v>
      </c>
      <c r="H762" s="16">
        <v>0</v>
      </c>
      <c r="I762" s="16">
        <v>3</v>
      </c>
      <c r="J762" s="16">
        <v>7</v>
      </c>
      <c r="K762" s="16">
        <v>10</v>
      </c>
      <c r="L762" s="4"/>
    </row>
    <row r="763" spans="1:12" ht="50.25" customHeight="1">
      <c r="A763" s="43">
        <v>23</v>
      </c>
      <c r="B763" s="14" t="s">
        <v>264</v>
      </c>
      <c r="C763" s="40">
        <v>3.22</v>
      </c>
      <c r="D763" s="41">
        <v>0.043478260869565216</v>
      </c>
      <c r="E763" s="41">
        <v>0.21739130434782608</v>
      </c>
      <c r="F763" s="41">
        <v>0.7391304347826086</v>
      </c>
      <c r="G763" s="59" t="s">
        <v>304</v>
      </c>
      <c r="H763" s="16">
        <v>1</v>
      </c>
      <c r="I763" s="16">
        <v>5</v>
      </c>
      <c r="J763" s="16">
        <v>17</v>
      </c>
      <c r="K763" s="16">
        <v>23</v>
      </c>
      <c r="L763" s="4"/>
    </row>
    <row r="764" spans="1:12" ht="50.25" customHeight="1">
      <c r="A764" s="43">
        <v>24</v>
      </c>
      <c r="B764" s="14" t="s">
        <v>255</v>
      </c>
      <c r="C764" s="40">
        <v>2.94</v>
      </c>
      <c r="D764" s="41">
        <v>0</v>
      </c>
      <c r="E764" s="41">
        <v>0.23529411764705882</v>
      </c>
      <c r="F764" s="41">
        <v>0.7647058823529411</v>
      </c>
      <c r="G764" s="59" t="s">
        <v>304</v>
      </c>
      <c r="H764" s="16">
        <v>0</v>
      </c>
      <c r="I764" s="16">
        <v>4</v>
      </c>
      <c r="J764" s="16">
        <v>13</v>
      </c>
      <c r="K764" s="16">
        <v>17</v>
      </c>
      <c r="L764" s="4"/>
    </row>
    <row r="765" spans="1:12" ht="43.5" customHeight="1">
      <c r="A765" s="43">
        <v>25</v>
      </c>
      <c r="B765" s="14" t="s">
        <v>133</v>
      </c>
      <c r="C765" s="40">
        <v>2.53</v>
      </c>
      <c r="D765" s="41">
        <v>0</v>
      </c>
      <c r="E765" s="41">
        <v>0.13333333333333333</v>
      </c>
      <c r="F765" s="41">
        <v>0.8666666666666667</v>
      </c>
      <c r="G765" s="59" t="s">
        <v>304</v>
      </c>
      <c r="H765" s="16">
        <v>0</v>
      </c>
      <c r="I765" s="16">
        <v>2</v>
      </c>
      <c r="J765" s="16">
        <v>13</v>
      </c>
      <c r="K765" s="16">
        <v>15</v>
      </c>
      <c r="L765" s="4"/>
    </row>
    <row r="766" spans="1:12" ht="43.5" customHeight="1">
      <c r="A766" s="43"/>
      <c r="B766" s="14" t="s">
        <v>40</v>
      </c>
      <c r="C766" s="40">
        <v>3.96</v>
      </c>
      <c r="D766" s="41">
        <v>0.044444444444444446</v>
      </c>
      <c r="E766" s="41">
        <v>0.4</v>
      </c>
      <c r="F766" s="41">
        <v>0.5555555555555556</v>
      </c>
      <c r="G766" s="59" t="s">
        <v>304</v>
      </c>
      <c r="H766" s="16">
        <v>1</v>
      </c>
      <c r="I766" s="16">
        <v>9</v>
      </c>
      <c r="J766" s="16">
        <v>12.5</v>
      </c>
      <c r="K766" s="16">
        <v>22.5</v>
      </c>
      <c r="L766" s="4"/>
    </row>
    <row r="767" spans="1:12" ht="54.75" customHeight="1">
      <c r="A767" s="54"/>
      <c r="B767" s="58" t="s">
        <v>305</v>
      </c>
      <c r="C767" s="55">
        <v>4.27</v>
      </c>
      <c r="D767" s="56">
        <v>0.08258676176393843</v>
      </c>
      <c r="E767" s="56">
        <v>0.4024310689745151</v>
      </c>
      <c r="F767" s="56">
        <v>0.5149821692615465</v>
      </c>
      <c r="G767" s="60" t="s">
        <v>304</v>
      </c>
      <c r="H767" s="57">
        <v>37.980000000000004</v>
      </c>
      <c r="I767" s="57">
        <v>185.07</v>
      </c>
      <c r="J767" s="57">
        <v>236.83</v>
      </c>
      <c r="K767" s="57">
        <v>459.88</v>
      </c>
      <c r="L767" s="20"/>
    </row>
    <row r="768" ht="43.5" customHeight="1"/>
    <row r="769" spans="1:12" ht="43.5" customHeight="1">
      <c r="A769" s="47" t="s">
        <v>407</v>
      </c>
      <c r="B769" s="48"/>
      <c r="C769" s="49"/>
      <c r="D769" s="49"/>
      <c r="E769" s="50"/>
      <c r="F769" s="49"/>
      <c r="G769" s="50"/>
      <c r="H769" s="50"/>
      <c r="I769" s="51"/>
      <c r="J769" s="50"/>
      <c r="K769" s="50"/>
      <c r="L769" s="5"/>
    </row>
    <row r="770" spans="1:12" ht="12" customHeight="1">
      <c r="A770" s="52"/>
      <c r="B770" s="48"/>
      <c r="C770" s="49"/>
      <c r="D770" s="49"/>
      <c r="E770" s="50"/>
      <c r="F770" s="49"/>
      <c r="G770" s="50"/>
      <c r="H770" s="50"/>
      <c r="I770" s="51"/>
      <c r="J770" s="50"/>
      <c r="K770" s="50"/>
      <c r="L770" s="5"/>
    </row>
    <row r="771" spans="1:12" ht="91.5" customHeight="1">
      <c r="A771" s="53"/>
      <c r="B771" s="63" t="s">
        <v>306</v>
      </c>
      <c r="C771" s="61" t="s">
        <v>315</v>
      </c>
      <c r="D771" s="62" t="s">
        <v>316</v>
      </c>
      <c r="E771" s="62" t="s">
        <v>317</v>
      </c>
      <c r="F771" s="62" t="s">
        <v>318</v>
      </c>
      <c r="G771" s="61" t="s">
        <v>319</v>
      </c>
      <c r="H771" s="61" t="s">
        <v>320</v>
      </c>
      <c r="I771" s="61" t="s">
        <v>321</v>
      </c>
      <c r="J771" s="61" t="s">
        <v>322</v>
      </c>
      <c r="K771" s="61" t="s">
        <v>323</v>
      </c>
      <c r="L771" s="12"/>
    </row>
    <row r="772" spans="1:12" ht="43.5" customHeight="1">
      <c r="A772" s="43">
        <v>1</v>
      </c>
      <c r="B772" s="14" t="s">
        <v>273</v>
      </c>
      <c r="C772" s="40">
        <v>2</v>
      </c>
      <c r="D772" s="41">
        <v>0</v>
      </c>
      <c r="E772" s="41">
        <v>0</v>
      </c>
      <c r="F772" s="41">
        <v>1</v>
      </c>
      <c r="G772" s="46">
        <v>0.3018867924528302</v>
      </c>
      <c r="H772" s="16">
        <v>0</v>
      </c>
      <c r="I772" s="16">
        <v>0</v>
      </c>
      <c r="J772" s="16">
        <v>13.25</v>
      </c>
      <c r="K772" s="16">
        <v>13.25</v>
      </c>
      <c r="L772" s="18"/>
    </row>
    <row r="773" spans="1:12" ht="43.5" customHeight="1">
      <c r="A773" s="43"/>
      <c r="B773" s="14" t="s">
        <v>40</v>
      </c>
      <c r="C773" s="40">
        <v>2.16</v>
      </c>
      <c r="D773" s="41">
        <v>0</v>
      </c>
      <c r="E773" s="41">
        <v>0.039032006245121</v>
      </c>
      <c r="F773" s="41">
        <v>0.960967993754879</v>
      </c>
      <c r="G773" s="46">
        <v>0.156128024980484</v>
      </c>
      <c r="H773" s="16">
        <v>0</v>
      </c>
      <c r="I773" s="16">
        <v>0.5</v>
      </c>
      <c r="J773" s="16">
        <v>12.31</v>
      </c>
      <c r="K773" s="16">
        <v>12.81</v>
      </c>
      <c r="L773" s="18"/>
    </row>
    <row r="774" spans="1:12" ht="54.75" customHeight="1">
      <c r="A774" s="54"/>
      <c r="B774" s="58" t="s">
        <v>305</v>
      </c>
      <c r="C774" s="55">
        <v>2.08</v>
      </c>
      <c r="D774" s="56">
        <v>0</v>
      </c>
      <c r="E774" s="56">
        <v>0.019186492709132773</v>
      </c>
      <c r="F774" s="56">
        <v>0.9808135072908672</v>
      </c>
      <c r="G774" s="56">
        <v>0.23023791250959325</v>
      </c>
      <c r="H774" s="57">
        <v>0</v>
      </c>
      <c r="I774" s="57">
        <v>0.5</v>
      </c>
      <c r="J774" s="57">
        <v>25.56</v>
      </c>
      <c r="K774" s="57">
        <v>26.06</v>
      </c>
      <c r="L774" s="20"/>
    </row>
    <row r="775" spans="2:12" ht="43.5" customHeight="1">
      <c r="B775" s="2"/>
      <c r="C775" s="3"/>
      <c r="D775" s="3"/>
      <c r="E775" s="4"/>
      <c r="F775" s="3"/>
      <c r="G775" s="4"/>
      <c r="H775" s="4"/>
      <c r="I775" s="5"/>
      <c r="J775" s="4"/>
      <c r="K775" s="4"/>
      <c r="L775" s="5"/>
    </row>
    <row r="776" spans="1:12" ht="43.5" customHeight="1">
      <c r="A776" s="47" t="s">
        <v>408</v>
      </c>
      <c r="B776" s="48"/>
      <c r="C776" s="49"/>
      <c r="D776" s="49"/>
      <c r="E776" s="50"/>
      <c r="F776" s="49"/>
      <c r="G776" s="50"/>
      <c r="H776" s="50"/>
      <c r="I776" s="51"/>
      <c r="J776" s="50"/>
      <c r="K776" s="50"/>
      <c r="L776" s="5"/>
    </row>
    <row r="777" spans="1:12" ht="12" customHeight="1">
      <c r="A777" s="52"/>
      <c r="B777" s="48"/>
      <c r="C777" s="49"/>
      <c r="D777" s="49"/>
      <c r="E777" s="50"/>
      <c r="F777" s="49"/>
      <c r="G777" s="50"/>
      <c r="H777" s="50"/>
      <c r="I777" s="51"/>
      <c r="J777" s="50"/>
      <c r="K777" s="50"/>
      <c r="L777" s="5"/>
    </row>
    <row r="778" spans="1:12" ht="91.5" customHeight="1">
      <c r="A778" s="53"/>
      <c r="B778" s="63" t="s">
        <v>306</v>
      </c>
      <c r="C778" s="61" t="s">
        <v>315</v>
      </c>
      <c r="D778" s="62" t="s">
        <v>316</v>
      </c>
      <c r="E778" s="62" t="s">
        <v>317</v>
      </c>
      <c r="F778" s="62" t="s">
        <v>318</v>
      </c>
      <c r="G778" s="61" t="s">
        <v>319</v>
      </c>
      <c r="H778" s="61" t="s">
        <v>320</v>
      </c>
      <c r="I778" s="61" t="s">
        <v>321</v>
      </c>
      <c r="J778" s="61" t="s">
        <v>322</v>
      </c>
      <c r="K778" s="61" t="s">
        <v>323</v>
      </c>
      <c r="L778" s="5"/>
    </row>
    <row r="779" spans="1:12" ht="43.5" customHeight="1">
      <c r="A779" s="43">
        <v>1</v>
      </c>
      <c r="B779" s="14" t="s">
        <v>274</v>
      </c>
      <c r="C779" s="40">
        <v>2</v>
      </c>
      <c r="D779" s="41">
        <v>0</v>
      </c>
      <c r="E779" s="41">
        <v>0</v>
      </c>
      <c r="F779" s="41">
        <v>1</v>
      </c>
      <c r="G779" s="59" t="s">
        <v>304</v>
      </c>
      <c r="H779" s="16">
        <v>0</v>
      </c>
      <c r="I779" s="16">
        <v>0</v>
      </c>
      <c r="J779" s="16">
        <v>10</v>
      </c>
      <c r="K779" s="16">
        <v>10</v>
      </c>
      <c r="L779" s="4"/>
    </row>
    <row r="780" spans="1:12" ht="43.5" customHeight="1">
      <c r="A780" s="43"/>
      <c r="B780" s="14" t="s">
        <v>40</v>
      </c>
      <c r="C780" s="40">
        <v>2</v>
      </c>
      <c r="D780" s="41">
        <v>0</v>
      </c>
      <c r="E780" s="41">
        <v>0</v>
      </c>
      <c r="F780" s="41">
        <v>1</v>
      </c>
      <c r="G780" s="59" t="s">
        <v>304</v>
      </c>
      <c r="H780" s="16">
        <v>0</v>
      </c>
      <c r="I780" s="16">
        <v>0</v>
      </c>
      <c r="J780" s="16">
        <v>7.5</v>
      </c>
      <c r="K780" s="16">
        <v>7.5</v>
      </c>
      <c r="L780" s="4"/>
    </row>
    <row r="781" spans="1:12" ht="54.75" customHeight="1">
      <c r="A781" s="54"/>
      <c r="B781" s="58" t="s">
        <v>305</v>
      </c>
      <c r="C781" s="55">
        <v>2</v>
      </c>
      <c r="D781" s="56">
        <v>0</v>
      </c>
      <c r="E781" s="56">
        <v>0</v>
      </c>
      <c r="F781" s="56">
        <v>1</v>
      </c>
      <c r="G781" s="60" t="s">
        <v>304</v>
      </c>
      <c r="H781" s="57">
        <v>0</v>
      </c>
      <c r="I781" s="57">
        <v>0</v>
      </c>
      <c r="J781" s="57">
        <v>17.5</v>
      </c>
      <c r="K781" s="57">
        <v>17.5</v>
      </c>
      <c r="L781" s="20"/>
    </row>
    <row r="782" ht="43.5" customHeight="1"/>
    <row r="783" spans="1:12" ht="43.5" customHeight="1">
      <c r="A783" s="47" t="s">
        <v>409</v>
      </c>
      <c r="B783" s="48"/>
      <c r="C783" s="49"/>
      <c r="D783" s="49"/>
      <c r="E783" s="50"/>
      <c r="F783" s="49"/>
      <c r="G783" s="50"/>
      <c r="H783" s="50"/>
      <c r="I783" s="51"/>
      <c r="J783" s="50"/>
      <c r="K783" s="50"/>
      <c r="L783" s="5"/>
    </row>
    <row r="784" spans="1:12" ht="12" customHeight="1">
      <c r="A784" s="52"/>
      <c r="B784" s="48"/>
      <c r="C784" s="49"/>
      <c r="D784" s="49"/>
      <c r="E784" s="50"/>
      <c r="F784" s="49"/>
      <c r="G784" s="50"/>
      <c r="H784" s="50"/>
      <c r="I784" s="51"/>
      <c r="J784" s="50"/>
      <c r="K784" s="50"/>
      <c r="L784" s="5"/>
    </row>
    <row r="785" spans="1:12" ht="91.5" customHeight="1">
      <c r="A785" s="53"/>
      <c r="B785" s="63" t="s">
        <v>306</v>
      </c>
      <c r="C785" s="61" t="s">
        <v>315</v>
      </c>
      <c r="D785" s="62" t="s">
        <v>316</v>
      </c>
      <c r="E785" s="62" t="s">
        <v>317</v>
      </c>
      <c r="F785" s="62" t="s">
        <v>318</v>
      </c>
      <c r="G785" s="61" t="s">
        <v>319</v>
      </c>
      <c r="H785" s="61" t="s">
        <v>320</v>
      </c>
      <c r="I785" s="61" t="s">
        <v>321</v>
      </c>
      <c r="J785" s="61" t="s">
        <v>322</v>
      </c>
      <c r="K785" s="61" t="s">
        <v>323</v>
      </c>
      <c r="L785" s="12"/>
    </row>
    <row r="786" spans="1:12" ht="43.5" customHeight="1">
      <c r="A786" s="43"/>
      <c r="B786" s="14" t="s">
        <v>40</v>
      </c>
      <c r="C786" s="40">
        <v>2</v>
      </c>
      <c r="D786" s="41">
        <v>0</v>
      </c>
      <c r="E786" s="41">
        <v>0</v>
      </c>
      <c r="F786" s="41">
        <v>1</v>
      </c>
      <c r="G786" s="46">
        <v>0.1724137931034483</v>
      </c>
      <c r="H786" s="16">
        <v>0</v>
      </c>
      <c r="I786" s="16">
        <v>0</v>
      </c>
      <c r="J786" s="16">
        <v>5.8</v>
      </c>
      <c r="K786" s="16">
        <v>5.8</v>
      </c>
      <c r="L786" s="18"/>
    </row>
    <row r="787" spans="1:12" ht="54.75" customHeight="1">
      <c r="A787" s="54"/>
      <c r="B787" s="58" t="s">
        <v>305</v>
      </c>
      <c r="C787" s="55">
        <v>2</v>
      </c>
      <c r="D787" s="56">
        <v>0</v>
      </c>
      <c r="E787" s="56">
        <v>0</v>
      </c>
      <c r="F787" s="56">
        <v>1</v>
      </c>
      <c r="G787" s="56">
        <v>0.1724137931034483</v>
      </c>
      <c r="H787" s="57">
        <v>0</v>
      </c>
      <c r="I787" s="57">
        <v>0</v>
      </c>
      <c r="J787" s="57">
        <v>5.8</v>
      </c>
      <c r="K787" s="57">
        <v>5.8</v>
      </c>
      <c r="L787" s="20"/>
    </row>
    <row r="788" spans="2:12" ht="43.5" customHeight="1">
      <c r="B788" s="2"/>
      <c r="C788" s="3"/>
      <c r="D788" s="3"/>
      <c r="E788" s="4"/>
      <c r="F788" s="3"/>
      <c r="G788" s="4"/>
      <c r="H788" s="4"/>
      <c r="I788" s="5"/>
      <c r="J788" s="4"/>
      <c r="K788" s="4"/>
      <c r="L788" s="5"/>
    </row>
    <row r="789" spans="1:12" ht="43.5" customHeight="1">
      <c r="A789" s="47" t="s">
        <v>410</v>
      </c>
      <c r="B789" s="48"/>
      <c r="C789" s="49"/>
      <c r="D789" s="49"/>
      <c r="E789" s="50"/>
      <c r="F789" s="49"/>
      <c r="G789" s="50"/>
      <c r="H789" s="50"/>
      <c r="I789" s="51"/>
      <c r="J789" s="50"/>
      <c r="K789" s="50"/>
      <c r="L789" s="5"/>
    </row>
    <row r="790" spans="1:12" ht="12" customHeight="1">
      <c r="A790" s="52"/>
      <c r="B790" s="48"/>
      <c r="C790" s="49"/>
      <c r="D790" s="49"/>
      <c r="E790" s="50"/>
      <c r="F790" s="49"/>
      <c r="G790" s="50"/>
      <c r="H790" s="50"/>
      <c r="I790" s="51"/>
      <c r="J790" s="50"/>
      <c r="K790" s="50"/>
      <c r="L790" s="5"/>
    </row>
    <row r="791" spans="1:12" ht="91.5" customHeight="1">
      <c r="A791" s="53"/>
      <c r="B791" s="63" t="s">
        <v>306</v>
      </c>
      <c r="C791" s="61" t="s">
        <v>315</v>
      </c>
      <c r="D791" s="62" t="s">
        <v>316</v>
      </c>
      <c r="E791" s="62" t="s">
        <v>317</v>
      </c>
      <c r="F791" s="62" t="s">
        <v>318</v>
      </c>
      <c r="G791" s="61" t="s">
        <v>319</v>
      </c>
      <c r="H791" s="61" t="s">
        <v>320</v>
      </c>
      <c r="I791" s="61" t="s">
        <v>321</v>
      </c>
      <c r="J791" s="61" t="s">
        <v>322</v>
      </c>
      <c r="K791" s="61" t="s">
        <v>323</v>
      </c>
      <c r="L791" s="5"/>
    </row>
    <row r="792" spans="1:12" ht="43.5" customHeight="1">
      <c r="A792" s="43"/>
      <c r="B792" s="14" t="s">
        <v>40</v>
      </c>
      <c r="C792" s="40">
        <v>2</v>
      </c>
      <c r="D792" s="41">
        <v>0</v>
      </c>
      <c r="E792" s="41">
        <v>0</v>
      </c>
      <c r="F792" s="41">
        <v>1</v>
      </c>
      <c r="G792" s="59" t="s">
        <v>304</v>
      </c>
      <c r="H792" s="16">
        <v>0</v>
      </c>
      <c r="I792" s="16">
        <v>0</v>
      </c>
      <c r="J792" s="16">
        <v>1.5</v>
      </c>
      <c r="K792" s="16">
        <v>1.5</v>
      </c>
      <c r="L792" s="4"/>
    </row>
    <row r="793" spans="1:12" ht="54.75" customHeight="1">
      <c r="A793" s="54"/>
      <c r="B793" s="58" t="s">
        <v>305</v>
      </c>
      <c r="C793" s="55">
        <v>2</v>
      </c>
      <c r="D793" s="56">
        <v>0</v>
      </c>
      <c r="E793" s="56">
        <v>0</v>
      </c>
      <c r="F793" s="56">
        <v>1</v>
      </c>
      <c r="G793" s="60" t="s">
        <v>304</v>
      </c>
      <c r="H793" s="57">
        <v>0</v>
      </c>
      <c r="I793" s="57">
        <v>0</v>
      </c>
      <c r="J793" s="57">
        <v>1.5</v>
      </c>
      <c r="K793" s="57">
        <v>1.5</v>
      </c>
      <c r="L793" s="20"/>
    </row>
    <row r="794" ht="43.5" customHeight="1"/>
    <row r="795" spans="1:12" ht="43.5" customHeight="1">
      <c r="A795" s="47" t="s">
        <v>411</v>
      </c>
      <c r="B795" s="48"/>
      <c r="C795" s="49"/>
      <c r="D795" s="49"/>
      <c r="E795" s="50"/>
      <c r="F795" s="49"/>
      <c r="G795" s="50"/>
      <c r="H795" s="50"/>
      <c r="I795" s="51"/>
      <c r="J795" s="50"/>
      <c r="K795" s="50"/>
      <c r="L795" s="5"/>
    </row>
    <row r="796" spans="1:12" ht="12" customHeight="1">
      <c r="A796" s="52"/>
      <c r="B796" s="48"/>
      <c r="C796" s="49"/>
      <c r="D796" s="49"/>
      <c r="E796" s="50"/>
      <c r="F796" s="49"/>
      <c r="G796" s="50"/>
      <c r="H796" s="50"/>
      <c r="I796" s="51"/>
      <c r="J796" s="50"/>
      <c r="K796" s="50"/>
      <c r="L796" s="5"/>
    </row>
    <row r="797" spans="1:12" ht="91.5" customHeight="1">
      <c r="A797" s="53"/>
      <c r="B797" s="63" t="s">
        <v>306</v>
      </c>
      <c r="C797" s="61" t="s">
        <v>315</v>
      </c>
      <c r="D797" s="62" t="s">
        <v>316</v>
      </c>
      <c r="E797" s="62" t="s">
        <v>317</v>
      </c>
      <c r="F797" s="62" t="s">
        <v>318</v>
      </c>
      <c r="G797" s="61" t="s">
        <v>319</v>
      </c>
      <c r="H797" s="61" t="s">
        <v>320</v>
      </c>
      <c r="I797" s="61" t="s">
        <v>321</v>
      </c>
      <c r="J797" s="61" t="s">
        <v>322</v>
      </c>
      <c r="K797" s="61" t="s">
        <v>323</v>
      </c>
      <c r="L797" s="12"/>
    </row>
    <row r="798" spans="1:12" ht="43.5" customHeight="1">
      <c r="A798" s="43"/>
      <c r="B798" s="14" t="s">
        <v>40</v>
      </c>
      <c r="C798" s="40">
        <v>2</v>
      </c>
      <c r="D798" s="41">
        <v>0</v>
      </c>
      <c r="E798" s="41">
        <v>0</v>
      </c>
      <c r="F798" s="41">
        <v>1</v>
      </c>
      <c r="G798" s="46">
        <v>0</v>
      </c>
      <c r="H798" s="16">
        <v>0</v>
      </c>
      <c r="I798" s="16">
        <v>0</v>
      </c>
      <c r="J798" s="16">
        <v>2.8</v>
      </c>
      <c r="K798" s="16">
        <v>2.8</v>
      </c>
      <c r="L798" s="18"/>
    </row>
    <row r="799" spans="1:12" ht="54.75" customHeight="1">
      <c r="A799" s="54"/>
      <c r="B799" s="58" t="s">
        <v>305</v>
      </c>
      <c r="C799" s="65">
        <v>2</v>
      </c>
      <c r="D799" s="56">
        <v>0</v>
      </c>
      <c r="E799" s="56">
        <v>0</v>
      </c>
      <c r="F799" s="56">
        <v>1</v>
      </c>
      <c r="G799" s="56">
        <v>0</v>
      </c>
      <c r="H799" s="57">
        <v>0</v>
      </c>
      <c r="I799" s="57">
        <v>0</v>
      </c>
      <c r="J799" s="57">
        <v>2.8</v>
      </c>
      <c r="K799" s="57">
        <v>2.8</v>
      </c>
      <c r="L799" s="20"/>
    </row>
    <row r="800" spans="2:12" ht="43.5" customHeight="1">
      <c r="B800" s="2"/>
      <c r="C800" s="3"/>
      <c r="D800" s="3"/>
      <c r="E800" s="4"/>
      <c r="F800" s="3"/>
      <c r="G800" s="4"/>
      <c r="H800" s="4"/>
      <c r="I800" s="5"/>
      <c r="J800" s="4"/>
      <c r="K800" s="4"/>
      <c r="L800" s="5"/>
    </row>
    <row r="801" spans="1:12" ht="43.5" customHeight="1">
      <c r="A801" s="47" t="s">
        <v>412</v>
      </c>
      <c r="B801" s="48"/>
      <c r="C801" s="49"/>
      <c r="D801" s="49"/>
      <c r="E801" s="50"/>
      <c r="F801" s="49"/>
      <c r="G801" s="50"/>
      <c r="H801" s="50"/>
      <c r="I801" s="51"/>
      <c r="J801" s="50"/>
      <c r="K801" s="50"/>
      <c r="L801" s="5"/>
    </row>
    <row r="802" spans="1:12" ht="12" customHeight="1">
      <c r="A802" s="52"/>
      <c r="B802" s="48"/>
      <c r="C802" s="49"/>
      <c r="D802" s="49"/>
      <c r="E802" s="50"/>
      <c r="F802" s="49"/>
      <c r="G802" s="50"/>
      <c r="H802" s="50"/>
      <c r="I802" s="51"/>
      <c r="J802" s="50"/>
      <c r="K802" s="50"/>
      <c r="L802" s="5"/>
    </row>
    <row r="803" spans="1:12" ht="91.5" customHeight="1">
      <c r="A803" s="53"/>
      <c r="B803" s="63" t="s">
        <v>306</v>
      </c>
      <c r="C803" s="61" t="s">
        <v>315</v>
      </c>
      <c r="D803" s="62" t="s">
        <v>316</v>
      </c>
      <c r="E803" s="62" t="s">
        <v>317</v>
      </c>
      <c r="F803" s="62" t="s">
        <v>318</v>
      </c>
      <c r="G803" s="61" t="s">
        <v>319</v>
      </c>
      <c r="H803" s="61" t="s">
        <v>320</v>
      </c>
      <c r="I803" s="61" t="s">
        <v>321</v>
      </c>
      <c r="J803" s="61" t="s">
        <v>322</v>
      </c>
      <c r="K803" s="61" t="s">
        <v>323</v>
      </c>
      <c r="L803" s="5"/>
    </row>
    <row r="804" spans="1:12" ht="43.5" customHeight="1">
      <c r="A804" s="43"/>
      <c r="B804" s="14" t="s">
        <v>40</v>
      </c>
      <c r="C804" s="40">
        <v>2</v>
      </c>
      <c r="D804" s="41">
        <v>0</v>
      </c>
      <c r="E804" s="41">
        <v>0</v>
      </c>
      <c r="F804" s="41">
        <v>1</v>
      </c>
      <c r="G804" s="59" t="s">
        <v>304</v>
      </c>
      <c r="H804" s="16">
        <v>0</v>
      </c>
      <c r="I804" s="16">
        <v>0</v>
      </c>
      <c r="J804" s="16">
        <v>2.92</v>
      </c>
      <c r="K804" s="16">
        <v>2.92</v>
      </c>
      <c r="L804" s="4"/>
    </row>
    <row r="805" spans="1:12" ht="54.75" customHeight="1">
      <c r="A805" s="54"/>
      <c r="B805" s="58" t="s">
        <v>305</v>
      </c>
      <c r="C805" s="55">
        <v>2</v>
      </c>
      <c r="D805" s="56">
        <v>0</v>
      </c>
      <c r="E805" s="56">
        <v>0</v>
      </c>
      <c r="F805" s="56">
        <v>1</v>
      </c>
      <c r="G805" s="60" t="s">
        <v>304</v>
      </c>
      <c r="H805" s="57">
        <v>0</v>
      </c>
      <c r="I805" s="57">
        <v>0</v>
      </c>
      <c r="J805" s="57">
        <v>2.92</v>
      </c>
      <c r="K805" s="57">
        <v>2.92</v>
      </c>
      <c r="L805" s="20"/>
    </row>
    <row r="806" ht="43.5" customHeight="1"/>
    <row r="807" spans="1:12" ht="43.5" customHeight="1">
      <c r="A807" s="47" t="s">
        <v>413</v>
      </c>
      <c r="B807" s="48"/>
      <c r="C807" s="49"/>
      <c r="D807" s="49"/>
      <c r="E807" s="50"/>
      <c r="F807" s="49"/>
      <c r="G807" s="50"/>
      <c r="H807" s="50"/>
      <c r="I807" s="51"/>
      <c r="J807" s="50"/>
      <c r="K807" s="50"/>
      <c r="L807" s="5"/>
    </row>
    <row r="808" spans="1:12" ht="12" customHeight="1">
      <c r="A808" s="52"/>
      <c r="B808" s="48"/>
      <c r="C808" s="49"/>
      <c r="D808" s="49"/>
      <c r="E808" s="50"/>
      <c r="F808" s="49"/>
      <c r="G808" s="50"/>
      <c r="H808" s="50"/>
      <c r="I808" s="51"/>
      <c r="J808" s="50"/>
      <c r="K808" s="50"/>
      <c r="L808" s="5"/>
    </row>
    <row r="809" spans="1:12" ht="91.5" customHeight="1">
      <c r="A809" s="53"/>
      <c r="B809" s="63" t="s">
        <v>306</v>
      </c>
      <c r="C809" s="61" t="s">
        <v>315</v>
      </c>
      <c r="D809" s="62" t="s">
        <v>316</v>
      </c>
      <c r="E809" s="62" t="s">
        <v>317</v>
      </c>
      <c r="F809" s="62" t="s">
        <v>318</v>
      </c>
      <c r="G809" s="61" t="s">
        <v>319</v>
      </c>
      <c r="H809" s="61" t="s">
        <v>320</v>
      </c>
      <c r="I809" s="61" t="s">
        <v>321</v>
      </c>
      <c r="J809" s="61" t="s">
        <v>322</v>
      </c>
      <c r="K809" s="61" t="s">
        <v>323</v>
      </c>
      <c r="L809" s="12"/>
    </row>
    <row r="810" spans="1:12" ht="43.5" customHeight="1">
      <c r="A810" s="43"/>
      <c r="B810" s="14" t="s">
        <v>40</v>
      </c>
      <c r="C810" s="40">
        <v>2</v>
      </c>
      <c r="D810" s="41">
        <v>0</v>
      </c>
      <c r="E810" s="41">
        <v>0</v>
      </c>
      <c r="F810" s="41">
        <v>1</v>
      </c>
      <c r="G810" s="46">
        <v>0.7647058823529413</v>
      </c>
      <c r="H810" s="16">
        <v>0</v>
      </c>
      <c r="I810" s="16">
        <v>0</v>
      </c>
      <c r="J810" s="16">
        <v>5.1</v>
      </c>
      <c r="K810" s="16">
        <v>5.1</v>
      </c>
      <c r="L810" s="18"/>
    </row>
    <row r="811" spans="1:12" ht="54.75" customHeight="1">
      <c r="A811" s="54"/>
      <c r="B811" s="58" t="s">
        <v>305</v>
      </c>
      <c r="C811" s="55">
        <v>2</v>
      </c>
      <c r="D811" s="56">
        <v>0</v>
      </c>
      <c r="E811" s="56">
        <v>0</v>
      </c>
      <c r="F811" s="56">
        <v>1</v>
      </c>
      <c r="G811" s="56">
        <v>0.7647058823529411</v>
      </c>
      <c r="H811" s="57">
        <v>0</v>
      </c>
      <c r="I811" s="57">
        <v>0</v>
      </c>
      <c r="J811" s="57">
        <v>5.1000000000000005</v>
      </c>
      <c r="K811" s="57">
        <v>5.1000000000000005</v>
      </c>
      <c r="L811" s="20"/>
    </row>
    <row r="812" spans="2:12" ht="12.75">
      <c r="B812" s="2"/>
      <c r="C812" s="3"/>
      <c r="D812" s="3"/>
      <c r="E812" s="4"/>
      <c r="F812" s="3"/>
      <c r="G812" s="4"/>
      <c r="H812" s="4"/>
      <c r="I812" s="5"/>
      <c r="J812" s="4"/>
      <c r="K812" s="4"/>
      <c r="L812" s="5"/>
    </row>
    <row r="813" spans="1:12" ht="43.5" customHeight="1">
      <c r="A813" s="47" t="s">
        <v>414</v>
      </c>
      <c r="B813" s="48"/>
      <c r="C813" s="49"/>
      <c r="D813" s="49"/>
      <c r="E813" s="50"/>
      <c r="F813" s="49"/>
      <c r="G813" s="50"/>
      <c r="H813" s="50"/>
      <c r="I813" s="51"/>
      <c r="J813" s="50"/>
      <c r="K813" s="50"/>
      <c r="L813" s="5"/>
    </row>
    <row r="814" spans="1:12" ht="12" customHeight="1">
      <c r="A814" s="52"/>
      <c r="B814" s="48"/>
      <c r="C814" s="49"/>
      <c r="D814" s="49"/>
      <c r="E814" s="50"/>
      <c r="F814" s="49"/>
      <c r="G814" s="50"/>
      <c r="H814" s="50"/>
      <c r="I814" s="51"/>
      <c r="J814" s="50"/>
      <c r="K814" s="50"/>
      <c r="L814" s="5"/>
    </row>
    <row r="815" spans="1:12" ht="91.5" customHeight="1">
      <c r="A815" s="53"/>
      <c r="B815" s="63" t="s">
        <v>306</v>
      </c>
      <c r="C815" s="61" t="s">
        <v>315</v>
      </c>
      <c r="D815" s="62" t="s">
        <v>316</v>
      </c>
      <c r="E815" s="62" t="s">
        <v>317</v>
      </c>
      <c r="F815" s="62" t="s">
        <v>318</v>
      </c>
      <c r="G815" s="61" t="s">
        <v>319</v>
      </c>
      <c r="H815" s="61" t="s">
        <v>320</v>
      </c>
      <c r="I815" s="61" t="s">
        <v>321</v>
      </c>
      <c r="J815" s="61" t="s">
        <v>322</v>
      </c>
      <c r="K815" s="61" t="s">
        <v>323</v>
      </c>
      <c r="L815" s="5"/>
    </row>
    <row r="816" spans="1:12" ht="43.5" customHeight="1">
      <c r="A816" s="43"/>
      <c r="B816" s="14" t="s">
        <v>40</v>
      </c>
      <c r="C816" s="68" t="s">
        <v>77</v>
      </c>
      <c r="D816" s="71" t="s">
        <v>77</v>
      </c>
      <c r="E816" s="71" t="s">
        <v>77</v>
      </c>
      <c r="F816" s="71" t="s">
        <v>77</v>
      </c>
      <c r="G816" s="59" t="s">
        <v>77</v>
      </c>
      <c r="H816" s="72" t="s">
        <v>77</v>
      </c>
      <c r="I816" s="72" t="s">
        <v>77</v>
      </c>
      <c r="J816" s="72" t="s">
        <v>77</v>
      </c>
      <c r="K816" s="72" t="s">
        <v>77</v>
      </c>
      <c r="L816" s="4"/>
    </row>
    <row r="817" spans="1:12" ht="54.75" customHeight="1">
      <c r="A817" s="54"/>
      <c r="B817" s="58" t="s">
        <v>305</v>
      </c>
      <c r="C817" s="69" t="s">
        <v>77</v>
      </c>
      <c r="D817" s="60" t="s">
        <v>77</v>
      </c>
      <c r="E817" s="60" t="s">
        <v>77</v>
      </c>
      <c r="F817" s="60" t="s">
        <v>77</v>
      </c>
      <c r="G817" s="60" t="s">
        <v>77</v>
      </c>
      <c r="H817" s="70" t="s">
        <v>77</v>
      </c>
      <c r="I817" s="70" t="s">
        <v>77</v>
      </c>
      <c r="J817" s="70" t="s">
        <v>77</v>
      </c>
      <c r="K817" s="70" t="s">
        <v>77</v>
      </c>
      <c r="L817" s="20"/>
    </row>
    <row r="818" ht="43.5" customHeight="1"/>
    <row r="819" ht="43.5" customHeight="1"/>
    <row r="827" ht="43.5" customHeight="1"/>
    <row r="828" ht="43.5" customHeight="1"/>
    <row r="829" ht="43.5" customHeight="1"/>
    <row r="830" ht="43.5" customHeight="1"/>
    <row r="831" ht="43.5" customHeight="1"/>
    <row r="832" ht="43.5" customHeight="1"/>
    <row r="833" ht="43.5" customHeight="1"/>
    <row r="838" ht="43.5" customHeight="1"/>
    <row r="839" ht="43.5" customHeight="1"/>
    <row r="840" ht="43.5" customHeight="1"/>
    <row r="841" ht="43.5" customHeight="1"/>
    <row r="842" ht="43.5" customHeight="1"/>
    <row r="843" ht="43.5" customHeight="1"/>
    <row r="850" ht="43.5" customHeight="1"/>
    <row r="851" ht="43.5" customHeight="1"/>
    <row r="852" ht="43.5" customHeight="1"/>
    <row r="853" ht="43.5" customHeight="1"/>
    <row r="854" ht="43.5" customHeight="1"/>
    <row r="855" ht="43.5" customHeight="1"/>
    <row r="856" ht="43.5" customHeight="1"/>
    <row r="861" ht="43.5" customHeight="1"/>
    <row r="862" ht="43.5" customHeight="1"/>
    <row r="863" ht="43.5" customHeight="1"/>
    <row r="864" ht="43.5" customHeight="1"/>
    <row r="865" ht="43.5" customHeight="1"/>
    <row r="866" ht="43.5" customHeight="1"/>
    <row r="867" ht="43.5" customHeight="1"/>
    <row r="868" ht="43.5" customHeight="1"/>
    <row r="880" ht="43.5" customHeight="1"/>
    <row r="881" ht="43.5" customHeight="1"/>
    <row r="882" ht="43.5" customHeight="1"/>
    <row r="883" ht="43.5" customHeight="1"/>
    <row r="884" ht="43.5" customHeight="1"/>
    <row r="885" ht="43.5" customHeight="1"/>
    <row r="886" ht="43.5" customHeight="1"/>
    <row r="887" ht="43.5" customHeight="1"/>
    <row r="892" ht="43.5" customHeight="1"/>
    <row r="893" ht="43.5" customHeight="1"/>
    <row r="894" ht="43.5" customHeight="1"/>
    <row r="895" ht="43.5" customHeight="1"/>
    <row r="903" ht="43.5" customHeight="1"/>
    <row r="904" ht="43.5" customHeight="1"/>
    <row r="905" ht="43.5" customHeight="1"/>
    <row r="906" ht="43.5" customHeight="1"/>
    <row r="907" ht="43.5" customHeight="1"/>
    <row r="908" ht="43.5" customHeight="1"/>
    <row r="909" ht="43.5" customHeight="1"/>
    <row r="914" ht="43.5" customHeight="1"/>
    <row r="915" ht="43.5" customHeight="1"/>
    <row r="916" ht="43.5" customHeight="1"/>
    <row r="917" ht="43.5" customHeight="1"/>
    <row r="918" ht="43.5" customHeight="1"/>
    <row r="919" ht="43.5" customHeight="1"/>
    <row r="920" ht="43.5" customHeight="1"/>
    <row r="929" ht="43.5" customHeight="1"/>
    <row r="930" ht="43.5" customHeight="1"/>
    <row r="931" ht="43.5" customHeight="1"/>
    <row r="932" ht="43.5" customHeight="1"/>
    <row r="933" ht="43.5" customHeight="1"/>
    <row r="934" ht="43.5" customHeight="1"/>
    <row r="935" ht="43.5" customHeight="1"/>
    <row r="936" ht="43.5" customHeight="1"/>
    <row r="937" ht="43.5" customHeight="1"/>
    <row r="938" ht="43.5" customHeight="1"/>
    <row r="943" ht="43.5" customHeight="1"/>
    <row r="944" ht="43.5" customHeight="1"/>
    <row r="945" ht="43.5" customHeight="1"/>
    <row r="946" ht="43.5" customHeight="1"/>
    <row r="947" ht="43.5" customHeight="1"/>
    <row r="948" ht="43.5" customHeight="1"/>
    <row r="949" ht="43.5" customHeight="1"/>
    <row r="950" ht="43.5" customHeight="1"/>
    <row r="951" ht="43.5" customHeight="1"/>
    <row r="958" ht="43.5" customHeight="1"/>
    <row r="959" ht="43.5" customHeight="1"/>
    <row r="960" ht="43.5" customHeight="1"/>
    <row r="961" ht="43.5" customHeight="1"/>
    <row r="962" ht="43.5" customHeight="1"/>
    <row r="963" ht="43.5" customHeight="1"/>
    <row r="968" ht="43.5" customHeight="1"/>
    <row r="969" ht="43.5" customHeight="1"/>
    <row r="970" ht="43.5" customHeight="1"/>
    <row r="971" ht="43.5" customHeight="1"/>
    <row r="972" ht="43.5" customHeight="1"/>
    <row r="973" ht="43.5" customHeight="1"/>
    <row r="981" ht="43.5" customHeight="1"/>
    <row r="982" ht="43.5" customHeight="1"/>
    <row r="983" ht="43.5" customHeight="1"/>
    <row r="984" ht="43.5" customHeight="1"/>
    <row r="985" ht="43.5" customHeight="1"/>
    <row r="986" ht="43.5" customHeight="1"/>
    <row r="987" ht="43.5" customHeight="1"/>
    <row r="988" ht="43.5" customHeight="1"/>
    <row r="993" ht="43.5" customHeight="1"/>
    <row r="994" ht="43.5" customHeight="1"/>
    <row r="995" ht="43.5" customHeight="1"/>
    <row r="996" ht="43.5" customHeight="1"/>
    <row r="997" ht="43.5" customHeight="1"/>
    <row r="998" ht="43.5" customHeight="1"/>
    <row r="999" ht="43.5" customHeight="1"/>
    <row r="1008" ht="43.5" customHeight="1"/>
    <row r="1009" ht="43.5" customHeight="1"/>
    <row r="1010" ht="43.5" customHeight="1"/>
    <row r="1011" ht="43.5" customHeight="1"/>
    <row r="1012" ht="43.5" customHeight="1"/>
    <row r="1013" ht="43.5" customHeight="1"/>
    <row r="1014" ht="43.5" customHeight="1"/>
    <row r="1015" ht="43.5" customHeight="1"/>
    <row r="1016" ht="43.5" customHeight="1"/>
    <row r="1021" ht="43.5" customHeight="1"/>
    <row r="1022" ht="43.5" customHeight="1"/>
    <row r="1023" ht="43.5" customHeight="1"/>
    <row r="1024" ht="43.5" customHeight="1"/>
    <row r="1025" ht="43.5" customHeight="1"/>
    <row r="1026" ht="43.5" customHeight="1"/>
    <row r="1027" ht="43.5" customHeight="1"/>
    <row r="1028" ht="43.5" customHeight="1"/>
    <row r="1036" ht="43.5" customHeight="1"/>
    <row r="1037" ht="43.5" customHeight="1"/>
    <row r="1038" ht="43.5" customHeight="1"/>
    <row r="1039" ht="43.5" customHeight="1"/>
    <row r="1040" ht="43.5" customHeight="1"/>
    <row r="1041" ht="43.5" customHeight="1"/>
    <row r="1042" ht="43.5" customHeight="1"/>
    <row r="1043" ht="43.5" customHeight="1"/>
    <row r="1048" ht="43.5" customHeight="1"/>
    <row r="1049" ht="43.5" customHeight="1"/>
    <row r="1050" ht="43.5" customHeight="1"/>
    <row r="1051" ht="43.5" customHeight="1"/>
    <row r="1052" ht="43.5" customHeight="1"/>
    <row r="1053" ht="43.5" customHeight="1"/>
    <row r="1054" ht="43.5" customHeight="1"/>
    <row r="1055" ht="43.5" customHeight="1"/>
    <row r="1062" ht="43.5" customHeight="1"/>
    <row r="1063" ht="43.5" customHeight="1"/>
    <row r="1064" ht="43.5" customHeight="1"/>
    <row r="1065" ht="43.5" customHeight="1"/>
    <row r="1066" ht="43.5" customHeight="1"/>
    <row r="1071" ht="43.5" customHeight="1"/>
    <row r="1072" ht="43.5" customHeight="1"/>
    <row r="1086" ht="43.5" customHeight="1"/>
    <row r="1087" ht="43.5" customHeight="1"/>
    <row r="1088" ht="43.5" customHeight="1"/>
    <row r="1089" ht="43.5" customHeight="1"/>
    <row r="1090" ht="43.5" customHeight="1"/>
    <row r="1091" ht="43.5" customHeight="1"/>
    <row r="1092" ht="43.5" customHeight="1"/>
    <row r="1097" ht="43.5" customHeight="1"/>
    <row r="1098" ht="43.5" customHeight="1"/>
    <row r="1099" ht="43.5" customHeight="1"/>
    <row r="1100" ht="43.5" customHeight="1"/>
    <row r="1101" ht="43.5" customHeight="1"/>
    <row r="1102" ht="43.5" customHeight="1"/>
    <row r="1112" ht="43.5" customHeight="1"/>
    <row r="1113" ht="43.5" customHeight="1"/>
    <row r="1114" ht="43.5" customHeight="1"/>
    <row r="1133" ht="43.5" customHeight="1"/>
    <row r="1134" ht="43.5" customHeight="1"/>
    <row r="1135" ht="43.5" customHeight="1"/>
    <row r="1136" ht="43.5" customHeight="1"/>
    <row r="1137" ht="43.5" customHeight="1"/>
    <row r="1138" ht="43.5" customHeight="1"/>
    <row r="1143" ht="43.5" customHeight="1"/>
    <row r="1144" ht="43.5" customHeight="1"/>
    <row r="1145" ht="43.5" customHeight="1"/>
    <row r="1146" ht="43.5" customHeight="1"/>
    <row r="1147" ht="43.5" customHeight="1"/>
    <row r="1148" ht="43.5" customHeight="1"/>
    <row r="1156" ht="43.5" customHeight="1"/>
    <row r="1157" ht="43.5" customHeight="1"/>
    <row r="1158" ht="43.5" customHeight="1"/>
    <row r="1159" ht="43.5" customHeight="1"/>
    <row r="1160" ht="43.5" customHeight="1"/>
    <row r="1161" ht="43.5" customHeight="1"/>
    <row r="1162" ht="43.5" customHeight="1"/>
    <row r="1167" ht="43.5" customHeight="1"/>
    <row r="1168" ht="43.5" customHeight="1"/>
    <row r="1169" ht="43.5" customHeight="1"/>
    <row r="1170" ht="43.5" customHeight="1"/>
    <row r="1171" ht="43.5" customHeight="1"/>
    <row r="1172" ht="43.5" customHeight="1"/>
    <row r="1173" ht="43.5" customHeight="1"/>
    <row r="1182" ht="43.5" customHeight="1"/>
    <row r="1183" ht="43.5" customHeight="1"/>
    <row r="1184" ht="43.5" customHeight="1"/>
    <row r="1185" ht="43.5" customHeight="1"/>
    <row r="1186" ht="43.5" customHeight="1"/>
    <row r="1187" ht="43.5" customHeight="1"/>
    <row r="1188" ht="43.5" customHeight="1"/>
    <row r="1189" ht="43.5" customHeight="1"/>
    <row r="1194" ht="43.5" customHeight="1"/>
    <row r="1195" ht="43.5" customHeight="1"/>
    <row r="1196" ht="43.5" customHeight="1"/>
    <row r="1197" ht="43.5" customHeight="1"/>
    <row r="1198" ht="43.5" customHeight="1"/>
    <row r="1199" ht="43.5" customHeight="1"/>
    <row r="1208" ht="43.5" customHeight="1"/>
    <row r="1209" ht="43.5" customHeight="1"/>
    <row r="1210" ht="43.5" customHeight="1"/>
    <row r="1211" ht="43.5" customHeight="1"/>
    <row r="1212" ht="43.5" customHeight="1"/>
    <row r="1213" ht="43.5" customHeight="1"/>
    <row r="1214" ht="43.5" customHeight="1"/>
    <row r="1215" ht="43.5" customHeight="1"/>
    <row r="1220" ht="43.5" customHeight="1"/>
    <row r="1221" ht="43.5" customHeight="1"/>
    <row r="1222" ht="43.5" customHeight="1"/>
    <row r="1223" ht="43.5" customHeight="1"/>
    <row r="1224" ht="43.5" customHeight="1"/>
    <row r="1225" ht="43.5" customHeight="1"/>
    <row r="1226" ht="43.5" customHeight="1"/>
    <row r="1227" ht="43.5" customHeight="1"/>
    <row r="1236" ht="43.5" customHeight="1"/>
    <row r="1237" ht="43.5" customHeight="1"/>
    <row r="1238" ht="43.5" customHeight="1"/>
    <row r="1239" ht="43.5" customHeight="1"/>
    <row r="1240" ht="43.5" customHeight="1"/>
    <row r="1241" ht="43.5" customHeight="1"/>
    <row r="1246" ht="43.5" customHeight="1"/>
    <row r="1247" ht="43.5" customHeight="1"/>
    <row r="1248" ht="43.5" customHeight="1"/>
    <row r="1249" ht="43.5" customHeight="1"/>
    <row r="1250" ht="43.5" customHeight="1"/>
    <row r="1259" ht="43.5" customHeight="1"/>
    <row r="1260" ht="43.5" customHeight="1"/>
    <row r="1261" ht="43.5" customHeight="1"/>
    <row r="1262" ht="43.5" customHeight="1"/>
    <row r="1263" ht="43.5" customHeight="1"/>
    <row r="1264" ht="43.5" customHeight="1"/>
    <row r="1265" ht="43.5" customHeight="1"/>
    <row r="1266" ht="43.5" customHeight="1"/>
    <row r="1271" ht="43.5" customHeight="1"/>
    <row r="1272" ht="43.5" customHeight="1"/>
    <row r="1273" ht="43.5" customHeight="1"/>
    <row r="1274" ht="43.5" customHeight="1"/>
    <row r="1275" ht="43.5" customHeight="1"/>
    <row r="1276" ht="43.5" customHeight="1"/>
    <row r="1277" ht="43.5" customHeight="1"/>
    <row r="1278" ht="43.5" customHeight="1"/>
    <row r="1285" ht="43.5" customHeight="1"/>
    <row r="1286" ht="43.5" customHeight="1"/>
    <row r="1287" ht="43.5" customHeight="1"/>
    <row r="1292" ht="43.5" customHeight="1"/>
    <row r="1293" ht="43.5" customHeight="1"/>
    <row r="1294" ht="43.5" customHeight="1"/>
    <row r="1304" ht="43.5" customHeight="1"/>
    <row r="1305" ht="43.5" customHeight="1"/>
    <row r="1306" ht="43.5" customHeight="1"/>
    <row r="1307" ht="43.5" customHeight="1"/>
    <row r="1308" ht="43.5" customHeight="1"/>
    <row r="1309" ht="43.5" customHeight="1"/>
    <row r="1310" ht="43.5" customHeight="1"/>
    <row r="1311" ht="43.5" customHeight="1"/>
    <row r="1312" ht="43.5" customHeight="1"/>
    <row r="1313" ht="43.5" customHeight="1"/>
    <row r="1318" ht="43.5" customHeight="1"/>
    <row r="1319" ht="43.5" customHeight="1"/>
    <row r="1320" ht="43.5" customHeight="1"/>
    <row r="1321" ht="43.5" customHeight="1"/>
    <row r="1322" ht="43.5" customHeight="1"/>
    <row r="1323" ht="43.5" customHeight="1"/>
    <row r="1324" ht="43.5" customHeight="1"/>
    <row r="1325" ht="43.5" customHeight="1"/>
    <row r="1326" ht="43.5" customHeight="1"/>
    <row r="1333" ht="43.5" customHeight="1"/>
    <row r="1334" ht="43.5" customHeight="1"/>
    <row r="1335" ht="43.5" customHeight="1"/>
    <row r="1336" ht="43.5" customHeight="1"/>
    <row r="1337" ht="43.5" customHeight="1"/>
    <row r="1342" ht="43.5" customHeight="1"/>
    <row r="1343" ht="43.5" customHeight="1"/>
    <row r="1344" ht="43.5" customHeight="1"/>
    <row r="1356" ht="43.5" customHeight="1"/>
    <row r="1357" ht="43.5" customHeight="1"/>
    <row r="1358" ht="43.5" customHeight="1"/>
    <row r="1359" ht="43.5" customHeight="1"/>
    <row r="1360" ht="43.5" customHeight="1"/>
    <row r="1361" ht="43.5" customHeight="1"/>
    <row r="1362" ht="43.5" customHeight="1"/>
    <row r="1367" ht="43.5" customHeight="1"/>
    <row r="1368" ht="43.5" customHeight="1"/>
    <row r="1369" ht="43.5" customHeight="1"/>
    <row r="1370" ht="43.5" customHeight="1"/>
    <row r="1371" ht="43.5" customHeight="1"/>
    <row r="1372" ht="43.5" customHeight="1"/>
    <row r="1373" ht="43.5" customHeight="1"/>
    <row r="1374" ht="43.5" customHeight="1"/>
    <row r="1386" ht="43.5" customHeight="1"/>
    <row r="1387" ht="43.5" customHeight="1"/>
    <row r="1388" ht="43.5" customHeight="1"/>
    <row r="1389" ht="43.5" customHeight="1"/>
    <row r="1394" ht="43.5" customHeight="1"/>
    <row r="1395" ht="43.5" customHeight="1"/>
    <row r="1404" ht="43.5" customHeight="1"/>
    <row r="1405" ht="43.5" customHeight="1"/>
    <row r="1406" ht="43.5" customHeight="1"/>
    <row r="1411" ht="43.5" customHeight="1"/>
    <row r="1412" ht="43.5" customHeight="1"/>
    <row r="1413" ht="43.5" customHeight="1"/>
    <row r="1422" ht="43.5" customHeight="1"/>
    <row r="1423" ht="43.5" customHeight="1"/>
    <row r="1424" ht="43.5" customHeight="1"/>
    <row r="1425" ht="43.5" customHeight="1"/>
    <row r="1426" ht="43.5" customHeight="1"/>
    <row r="1427" ht="43.5" customHeight="1"/>
    <row r="1428" ht="43.5" customHeight="1"/>
    <row r="1429" ht="43.5" customHeight="1"/>
    <row r="1430" ht="43.5" customHeight="1"/>
    <row r="1435" ht="43.5" customHeight="1"/>
    <row r="1436" ht="43.5" customHeight="1"/>
    <row r="1437" ht="43.5" customHeight="1"/>
    <row r="1438" ht="43.5" customHeight="1"/>
    <row r="1439" ht="43.5" customHeight="1"/>
    <row r="1440" ht="43.5" customHeight="1"/>
    <row r="1441" ht="43.5" customHeight="1"/>
  </sheetData>
  <sheetProtection/>
  <printOptions/>
  <pageMargins left="0.7480314960629921" right="0.7480314960629921" top="0.984251968503937" bottom="0.984251968503937" header="0.5118110236220472" footer="0.5118110236220472"/>
  <pageSetup fitToHeight="45" horizontalDpi="600" verticalDpi="600" orientation="portrait" paperSize="9" scale="40" r:id="rId1"/>
  <headerFooter alignWithMargins="0">
    <oddHeader>&amp;L&amp;"Arial,Bold"Appendix B: Tables B46-B79 NAUs&amp;"Arial,Regular" (2006-2003) &amp;R&amp;P</oddHeader>
  </headerFooter>
  <rowBreaks count="71" manualBreakCount="71">
    <brk id="12" max="255" man="1"/>
    <brk id="24" max="255" man="1"/>
    <brk id="37" max="255" man="1"/>
    <brk id="72" max="255" man="1"/>
    <brk id="86" max="255" man="1"/>
    <brk id="98" max="255" man="1"/>
    <brk id="111" max="255" man="1"/>
    <brk id="123" max="255" man="1"/>
    <brk id="134" max="255" man="1"/>
    <brk id="147" max="255" man="1"/>
    <brk id="159" max="255" man="1"/>
    <brk id="171" max="255" man="1"/>
    <brk id="198" max="255" man="1"/>
    <brk id="216" max="255" man="1"/>
    <brk id="226" max="255" man="1"/>
    <brk id="266" max="255" man="1"/>
    <brk id="278" max="255" man="1"/>
    <brk id="290" max="255" man="1"/>
    <brk id="302" max="255" man="1"/>
    <brk id="314" max="255" man="1"/>
    <brk id="327" max="255" man="1"/>
    <brk id="339" max="255" man="1"/>
    <brk id="351" max="255" man="1"/>
    <brk id="364" max="255" man="1"/>
    <brk id="376" max="255" man="1"/>
    <brk id="400" max="255" man="1"/>
    <brk id="458" max="255" man="1"/>
    <brk id="513" max="255" man="1"/>
    <brk id="547" max="255" man="1"/>
    <brk id="581" max="255" man="1"/>
    <brk id="631" max="255" man="1"/>
    <brk id="676" max="255" man="1"/>
    <brk id="701" max="255" man="1"/>
    <brk id="737" max="255" man="1"/>
    <brk id="768" max="255" man="1"/>
    <brk id="782" max="255" man="1"/>
    <brk id="794" max="255" man="1"/>
    <brk id="806" max="255" man="1"/>
    <brk id="818" max="10" man="1"/>
    <brk id="844" min="1" max="10" man="1"/>
    <brk id="861" min="1" max="10" man="1"/>
    <brk id="877" min="1" max="10" man="1"/>
    <brk id="909" min="1" max="10" man="1"/>
    <brk id="937" min="1" max="10" man="1"/>
    <brk id="966" min="1" max="10" man="1"/>
    <brk id="1001" min="1" max="10" man="1"/>
    <brk id="1030" min="1" max="10" man="1"/>
    <brk id="1055" min="1" max="10" man="1"/>
    <brk id="1108" min="1" max="10" man="1"/>
    <brk id="1131" min="1" max="10" man="1"/>
    <brk id="1157" min="1" max="10" man="1"/>
    <brk id="1186" min="1" max="10" man="1"/>
    <brk id="1209" min="1" max="10" man="1"/>
    <brk id="1236" min="1" max="10" man="1"/>
    <brk id="1264" min="1" max="10" man="1"/>
    <brk id="1290" min="1" max="10" man="1"/>
    <brk id="1314" min="1" max="10" man="1"/>
    <brk id="1340" min="1" max="10" man="1"/>
    <brk id="1361" min="1" max="10" man="1"/>
    <brk id="1384" min="1" max="10" man="1"/>
    <brk id="1410" min="1" max="10" man="1"/>
    <brk id="1436" min="1" max="10" man="1"/>
    <brk id="1464" min="1" max="10" man="1"/>
    <brk id="1487" min="1" max="10" man="1"/>
    <brk id="1513" min="1" max="10" man="1"/>
    <brk id="1532" min="1" max="10" man="1"/>
    <brk id="1561" min="1" max="10" man="1"/>
    <brk id="1584" min="1" max="10" man="1"/>
    <brk id="1614" min="1" max="10" man="1"/>
    <brk id="1632" min="1" max="10" man="1"/>
    <brk id="1650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Tertiary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Performance-Based Research Fund - Supplement to Appendix B (Part 2)</dc:title>
  <dc:subject/>
  <dc:creator>Tertiary Education Commission</dc:creator>
  <cp:keywords/>
  <dc:description/>
  <cp:lastModifiedBy>Gary Elshaw</cp:lastModifiedBy>
  <cp:lastPrinted>2013-05-14T04:44:22Z</cp:lastPrinted>
  <dcterms:created xsi:type="dcterms:W3CDTF">2007-04-16T03:55:36Z</dcterms:created>
  <dcterms:modified xsi:type="dcterms:W3CDTF">2013-05-16T03:34:56Z</dcterms:modified>
  <cp:category/>
  <cp:version/>
  <cp:contentType/>
  <cp:contentStatus/>
</cp:coreProperties>
</file>